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etcmn-my.sharepoint.com/personal/steve_balogh_metc_state_mn_us/Documents/DATA/XLS/1-SARS-CoV-2/UMGC Raw Data/"/>
    </mc:Choice>
  </mc:AlternateContent>
  <xr:revisionPtr revIDLastSave="0" documentId="8_{D6F30EDF-6BCC-4054-9E75-4FEE2747833E}" xr6:coauthVersionLast="47" xr6:coauthVersionMax="47" xr10:uidLastSave="{00000000-0000-0000-0000-000000000000}"/>
  <bookViews>
    <workbookView xWindow="-110" yWindow="-110" windowWidth="19420" windowHeight="10420" xr2:uid="{06B515F7-E87C-2243-9948-31443E7670DF}"/>
  </bookViews>
  <sheets>
    <sheet name="Results" sheetId="4" r:id="rId1"/>
    <sheet name="Variant ddPCR data" sheetId="8" r:id="rId2"/>
    <sheet name="N1 N2 ddPCR data" sheetId="3" r:id="rId3"/>
    <sheet name="Layout Variant assays" sheetId="1" r:id="rId4"/>
    <sheet name="Layout N1 N2" sheetId="5" r:id="rId5"/>
    <sheet name="Figures" sheetId="7" r:id="rId6"/>
  </sheets>
  <definedNames>
    <definedName name="_xlnm._FilterDatabase" localSheetId="2" hidden="1">'N1 N2 ddPCR data'!$A$1:$BA$1</definedName>
    <definedName name="_xlnm._FilterDatabase" localSheetId="0" hidden="1">Results!$B$2:$J$2</definedName>
    <definedName name="_xlnm._FilterDatabase" localSheetId="1" hidden="1">'Variant ddPCR data'!$A$1:$BI$1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3" i="8" l="1"/>
  <c r="G3" i="8"/>
  <c r="F4" i="8"/>
  <c r="G4" i="8"/>
  <c r="F5" i="8"/>
  <c r="G5" i="8"/>
  <c r="F6" i="8"/>
  <c r="G6" i="8"/>
  <c r="F7" i="8"/>
  <c r="G7" i="8"/>
  <c r="F8" i="8"/>
  <c r="G8" i="8"/>
  <c r="F9" i="8"/>
  <c r="G9" i="8"/>
  <c r="F10" i="8"/>
  <c r="G10" i="8"/>
  <c r="F11" i="8"/>
  <c r="G11" i="8"/>
  <c r="F12" i="8"/>
  <c r="G12" i="8"/>
  <c r="F13" i="8"/>
  <c r="G13" i="8"/>
  <c r="F14" i="8"/>
  <c r="G14" i="8"/>
  <c r="F15" i="8"/>
  <c r="G15" i="8"/>
  <c r="F16" i="8"/>
  <c r="G16" i="8"/>
  <c r="F17" i="8"/>
  <c r="G17" i="8"/>
  <c r="F18" i="8"/>
  <c r="G18" i="8"/>
  <c r="F19" i="8"/>
  <c r="G19" i="8"/>
  <c r="F20" i="8"/>
  <c r="G20" i="8"/>
  <c r="F21" i="8"/>
  <c r="G21" i="8"/>
  <c r="F22" i="8"/>
  <c r="G22" i="8"/>
  <c r="F23" i="8"/>
  <c r="G23" i="8"/>
  <c r="F24" i="8"/>
  <c r="G24" i="8"/>
  <c r="F25" i="8"/>
  <c r="G25" i="8"/>
  <c r="F26" i="8"/>
  <c r="G26" i="8"/>
  <c r="F27" i="8"/>
  <c r="G27" i="8"/>
  <c r="F28" i="8"/>
  <c r="G28" i="8"/>
  <c r="F29" i="8"/>
  <c r="G29" i="8"/>
  <c r="F30" i="8"/>
  <c r="G30" i="8"/>
  <c r="F31" i="8"/>
  <c r="G31" i="8"/>
  <c r="F32" i="8"/>
  <c r="G32" i="8"/>
  <c r="F33" i="8"/>
  <c r="G33" i="8"/>
  <c r="F34" i="8"/>
  <c r="G34" i="8"/>
  <c r="F35" i="8"/>
  <c r="G35" i="8"/>
  <c r="F36" i="8"/>
  <c r="G36" i="8"/>
  <c r="F37" i="8"/>
  <c r="G37" i="8"/>
  <c r="F38" i="8"/>
  <c r="G38" i="8"/>
  <c r="F39" i="8"/>
  <c r="G39" i="8"/>
  <c r="F40" i="8"/>
  <c r="G40" i="8"/>
  <c r="F41" i="8"/>
  <c r="G41" i="8"/>
  <c r="F42" i="8"/>
  <c r="G42" i="8"/>
  <c r="F43" i="8"/>
  <c r="G43" i="8"/>
  <c r="F44" i="8"/>
  <c r="G44" i="8"/>
  <c r="F45" i="8"/>
  <c r="G45" i="8"/>
  <c r="F46" i="8"/>
  <c r="G46" i="8"/>
  <c r="F47" i="8"/>
  <c r="G47" i="8"/>
  <c r="F48" i="8"/>
  <c r="G48" i="8"/>
  <c r="F49" i="8"/>
  <c r="G49" i="8"/>
  <c r="F50" i="8"/>
  <c r="G50" i="8"/>
  <c r="F51" i="8"/>
  <c r="G51" i="8"/>
  <c r="F52" i="8"/>
  <c r="G52" i="8"/>
  <c r="F53" i="8"/>
  <c r="G53" i="8"/>
  <c r="F54" i="8"/>
  <c r="G54" i="8"/>
  <c r="F55" i="8"/>
  <c r="G55" i="8"/>
  <c r="F56" i="8"/>
  <c r="G56" i="8"/>
  <c r="F57" i="8"/>
  <c r="G57" i="8"/>
  <c r="F58" i="8"/>
  <c r="G58" i="8"/>
  <c r="F59" i="8"/>
  <c r="G59" i="8"/>
  <c r="F60" i="8"/>
  <c r="G60" i="8"/>
  <c r="F61" i="8"/>
  <c r="G61" i="8"/>
  <c r="F62" i="8"/>
  <c r="G62" i="8"/>
  <c r="F63" i="8"/>
  <c r="G63" i="8"/>
  <c r="F64" i="8"/>
  <c r="G64" i="8"/>
  <c r="F65" i="8"/>
  <c r="G65" i="8"/>
  <c r="F66" i="8"/>
  <c r="G66" i="8"/>
  <c r="F67" i="8"/>
  <c r="G67" i="8"/>
  <c r="F68" i="8"/>
  <c r="G68" i="8"/>
  <c r="F69" i="8"/>
  <c r="G69" i="8"/>
  <c r="F70" i="8"/>
  <c r="G70" i="8"/>
  <c r="F71" i="8"/>
  <c r="G71" i="8"/>
  <c r="F72" i="8"/>
  <c r="G72" i="8"/>
  <c r="F73" i="8"/>
  <c r="G73" i="8"/>
  <c r="G2" i="8"/>
  <c r="F2" i="8"/>
  <c r="J207" i="4" l="1"/>
  <c r="I207" i="4"/>
  <c r="J205" i="4"/>
  <c r="I205" i="4"/>
  <c r="J203" i="4"/>
  <c r="I203" i="4"/>
  <c r="J201" i="4"/>
  <c r="I201" i="4"/>
  <c r="J193" i="4"/>
  <c r="I193" i="4"/>
  <c r="J191" i="4"/>
  <c r="I191" i="4"/>
  <c r="J189" i="4"/>
  <c r="I189" i="4"/>
  <c r="J187" i="4"/>
  <c r="I187" i="4"/>
  <c r="J179" i="4"/>
  <c r="I179" i="4"/>
  <c r="J177" i="4"/>
  <c r="I177" i="4"/>
  <c r="J175" i="4"/>
  <c r="I175" i="4"/>
  <c r="J173" i="4"/>
  <c r="I173" i="4"/>
  <c r="J165" i="4"/>
  <c r="I165" i="4"/>
  <c r="J163" i="4"/>
  <c r="I163" i="4"/>
  <c r="J161" i="4"/>
  <c r="I161" i="4"/>
  <c r="J159" i="4"/>
  <c r="I159" i="4"/>
  <c r="J151" i="4"/>
  <c r="I151" i="4"/>
  <c r="J149" i="4"/>
  <c r="I149" i="4"/>
  <c r="J147" i="4"/>
  <c r="I147" i="4"/>
  <c r="J145" i="4"/>
  <c r="I145" i="4"/>
  <c r="J137" i="4"/>
  <c r="I137" i="4"/>
  <c r="J135" i="4"/>
  <c r="I135" i="4"/>
  <c r="J133" i="4"/>
  <c r="I133" i="4"/>
  <c r="J131" i="4"/>
  <c r="I131" i="4"/>
  <c r="J123" i="4"/>
  <c r="I123" i="4"/>
  <c r="J121" i="4"/>
  <c r="I121" i="4"/>
  <c r="J119" i="4"/>
  <c r="I119" i="4"/>
  <c r="J117" i="4"/>
  <c r="I117" i="4"/>
  <c r="J109" i="4"/>
  <c r="I109" i="4"/>
  <c r="J107" i="4"/>
  <c r="I107" i="4"/>
  <c r="J105" i="4"/>
  <c r="I105" i="4"/>
  <c r="J103" i="4"/>
  <c r="I103" i="4"/>
  <c r="J95" i="4"/>
  <c r="I95" i="4"/>
  <c r="J93" i="4"/>
  <c r="I93" i="4"/>
  <c r="J91" i="4"/>
  <c r="I91" i="4"/>
  <c r="J89" i="4"/>
  <c r="I89" i="4"/>
  <c r="J81" i="4"/>
  <c r="I81" i="4"/>
  <c r="J79" i="4"/>
  <c r="I79" i="4"/>
  <c r="J77" i="4"/>
  <c r="I77" i="4"/>
  <c r="J75" i="4"/>
  <c r="I75" i="4"/>
  <c r="J67" i="4"/>
  <c r="I67" i="4"/>
  <c r="J65" i="4"/>
  <c r="I65" i="4"/>
  <c r="J63" i="4"/>
  <c r="I63" i="4"/>
  <c r="J61" i="4"/>
  <c r="I61" i="4"/>
  <c r="J53" i="4"/>
  <c r="I53" i="4"/>
  <c r="J51" i="4"/>
  <c r="I51" i="4"/>
  <c r="J49" i="4"/>
  <c r="I49" i="4"/>
  <c r="J47" i="4"/>
  <c r="I47" i="4"/>
  <c r="J39" i="4"/>
  <c r="I39" i="4"/>
  <c r="J37" i="4"/>
  <c r="I37" i="4"/>
  <c r="J35" i="4"/>
  <c r="I35" i="4"/>
  <c r="J33" i="4"/>
  <c r="I33" i="4"/>
  <c r="J25" i="4"/>
  <c r="I25" i="4"/>
  <c r="J23" i="4"/>
  <c r="I23" i="4"/>
  <c r="J21" i="4"/>
  <c r="I21" i="4"/>
  <c r="J19" i="4"/>
  <c r="I19" i="4"/>
  <c r="E3" i="3"/>
  <c r="F3" i="3"/>
  <c r="E5" i="3"/>
  <c r="F5" i="3"/>
  <c r="E7" i="3"/>
  <c r="F7" i="3"/>
  <c r="E9" i="3"/>
  <c r="F9" i="3"/>
  <c r="E11" i="3"/>
  <c r="F11" i="3"/>
  <c r="E13" i="3"/>
  <c r="F13" i="3"/>
  <c r="E15" i="3"/>
  <c r="F15" i="3"/>
  <c r="E17" i="3"/>
  <c r="F17" i="3"/>
  <c r="E32" i="3"/>
  <c r="F32" i="3"/>
  <c r="E19" i="3"/>
  <c r="F19" i="3"/>
  <c r="E21" i="3"/>
  <c r="F21" i="3"/>
  <c r="E23" i="3"/>
  <c r="F23" i="3"/>
  <c r="E25" i="3"/>
  <c r="F25" i="3"/>
  <c r="E27" i="3"/>
  <c r="F27" i="3"/>
  <c r="E29" i="3"/>
  <c r="F29" i="3"/>
  <c r="E33" i="3"/>
  <c r="F33" i="3"/>
  <c r="E2" i="3"/>
  <c r="F2" i="3"/>
  <c r="E4" i="3"/>
  <c r="F4" i="3"/>
  <c r="E6" i="3"/>
  <c r="F6" i="3"/>
  <c r="E8" i="3"/>
  <c r="F8" i="3"/>
  <c r="E10" i="3"/>
  <c r="F10" i="3"/>
  <c r="E12" i="3"/>
  <c r="F12" i="3"/>
  <c r="E14" i="3"/>
  <c r="F14" i="3"/>
  <c r="E16" i="3"/>
  <c r="F16" i="3"/>
  <c r="E30" i="3"/>
  <c r="F30" i="3"/>
  <c r="E18" i="3"/>
  <c r="F18" i="3"/>
  <c r="E20" i="3"/>
  <c r="F20" i="3"/>
  <c r="E22" i="3"/>
  <c r="F22" i="3"/>
  <c r="E24" i="3"/>
  <c r="F24" i="3"/>
  <c r="E26" i="3"/>
  <c r="F26" i="3"/>
  <c r="E28" i="3"/>
  <c r="F28" i="3"/>
  <c r="E31" i="3"/>
  <c r="F31" i="3"/>
  <c r="J211" i="4"/>
  <c r="I211" i="4"/>
  <c r="J197" i="4"/>
  <c r="I197" i="4"/>
  <c r="J183" i="4"/>
  <c r="I183" i="4"/>
  <c r="J169" i="4"/>
  <c r="I169" i="4"/>
  <c r="J155" i="4"/>
  <c r="I155" i="4"/>
  <c r="J141" i="4"/>
  <c r="I141" i="4"/>
  <c r="J127" i="4"/>
  <c r="I127" i="4"/>
  <c r="J113" i="4"/>
  <c r="I113" i="4"/>
  <c r="J99" i="4"/>
  <c r="I99" i="4"/>
  <c r="J85" i="4"/>
  <c r="I85" i="4"/>
  <c r="J71" i="4"/>
  <c r="I71" i="4"/>
  <c r="J29" i="4"/>
  <c r="I29" i="4"/>
  <c r="J15" i="4"/>
  <c r="I15" i="4"/>
  <c r="J57" i="4"/>
  <c r="I57" i="4"/>
  <c r="J43" i="4"/>
  <c r="I43" i="4"/>
  <c r="J209" i="4" l="1"/>
  <c r="I209" i="4"/>
  <c r="J195" i="4"/>
  <c r="I195" i="4"/>
  <c r="J181" i="4"/>
  <c r="I181" i="4"/>
  <c r="J167" i="4"/>
  <c r="I167" i="4"/>
  <c r="J153" i="4"/>
  <c r="I153" i="4"/>
  <c r="J139" i="4"/>
  <c r="I139" i="4"/>
  <c r="J125" i="4"/>
  <c r="I125" i="4"/>
  <c r="J111" i="4"/>
  <c r="I111" i="4"/>
  <c r="J97" i="4"/>
  <c r="I97" i="4"/>
  <c r="J83" i="4"/>
  <c r="I83" i="4"/>
  <c r="J69" i="4"/>
  <c r="I69" i="4"/>
  <c r="J55" i="4"/>
  <c r="I55" i="4"/>
  <c r="J41" i="4"/>
  <c r="I41" i="4"/>
  <c r="J27" i="4"/>
  <c r="I27" i="4"/>
  <c r="J11" i="4"/>
  <c r="I11" i="4"/>
  <c r="D35" i="5"/>
  <c r="D34" i="5"/>
  <c r="D33" i="5"/>
  <c r="D32" i="5"/>
  <c r="D31" i="5"/>
  <c r="D37" i="5" s="1"/>
  <c r="E37" i="5" s="1"/>
  <c r="Q27" i="5"/>
  <c r="P27" i="5"/>
  <c r="Q26" i="5"/>
  <c r="P26" i="5"/>
  <c r="Q25" i="5"/>
  <c r="P25" i="5"/>
  <c r="Q24" i="5"/>
  <c r="P24" i="5"/>
  <c r="Q23" i="5"/>
  <c r="P23" i="5"/>
  <c r="Q22" i="5"/>
  <c r="P22" i="5"/>
  <c r="Q21" i="5"/>
  <c r="P21" i="5"/>
  <c r="Q20" i="5"/>
  <c r="P20" i="5"/>
  <c r="Q19" i="5"/>
  <c r="P19" i="5"/>
  <c r="J13" i="4"/>
  <c r="I13" i="4"/>
  <c r="J7" i="4"/>
  <c r="I7" i="4"/>
  <c r="J5" i="4"/>
  <c r="I5" i="4"/>
  <c r="D23" i="1" l="1"/>
  <c r="D22" i="1"/>
  <c r="D21" i="1"/>
  <c r="D20" i="1"/>
  <c r="D19" i="1"/>
  <c r="D25" i="1" l="1"/>
  <c r="E25" i="1" s="1"/>
  <c r="J9" i="4"/>
  <c r="I9" i="4"/>
</calcChain>
</file>

<file path=xl/sharedStrings.xml><?xml version="1.0" encoding="utf-8"?>
<sst xmlns="http://schemas.openxmlformats.org/spreadsheetml/2006/main" count="1175" uniqueCount="251">
  <si>
    <t>Plate Map</t>
  </si>
  <si>
    <t>A</t>
  </si>
  <si>
    <t>B</t>
  </si>
  <si>
    <t>C</t>
  </si>
  <si>
    <t>D</t>
  </si>
  <si>
    <t>E</t>
  </si>
  <si>
    <t>F</t>
  </si>
  <si>
    <t>NTC</t>
  </si>
  <si>
    <t>G</t>
  </si>
  <si>
    <t>H</t>
  </si>
  <si>
    <t>1x</t>
  </si>
  <si>
    <t>Supermix</t>
  </si>
  <si>
    <t>Reverse transcriptase</t>
  </si>
  <si>
    <t>300 mM DTT</t>
  </si>
  <si>
    <t>Target primers/probe</t>
  </si>
  <si>
    <t>RNase-/DNase-free water</t>
  </si>
  <si>
    <t>Total</t>
  </si>
  <si>
    <t>Sample RNA input</t>
  </si>
  <si>
    <t>Per Assay (x6 for reagents needed)</t>
  </si>
  <si>
    <t>Nucleic Acid Mutation</t>
  </si>
  <si>
    <t>Amino Acid Mutation</t>
  </si>
  <si>
    <t>HV 69-70 del</t>
  </si>
  <si>
    <t>21765-21770 Del</t>
  </si>
  <si>
    <t>Bio-Rad Assay ID</t>
  </si>
  <si>
    <t>dMDS284738817</t>
  </si>
  <si>
    <t>N501Y</t>
  </si>
  <si>
    <t>A23063T</t>
  </si>
  <si>
    <t>dMDS731762551</t>
  </si>
  <si>
    <t>E484K</t>
  </si>
  <si>
    <t>23012G&gt;A</t>
  </si>
  <si>
    <t>dMDS661453998</t>
  </si>
  <si>
    <t>Series</t>
  </si>
  <si>
    <t>16 rxn/assay * 1.1 = 17.6 = ~ 18 reactions to prepare (calculator doesn't have overage, 2rxn overage)</t>
  </si>
  <si>
    <t>K417N</t>
  </si>
  <si>
    <t>22813G&gt;T</t>
  </si>
  <si>
    <t>MDS817055273</t>
  </si>
  <si>
    <t>+</t>
  </si>
  <si>
    <t>-</t>
  </si>
  <si>
    <t>Well</t>
  </si>
  <si>
    <t>Sample</t>
  </si>
  <si>
    <t>Target</t>
  </si>
  <si>
    <t>Conc(copies/µl of input sample)</t>
  </si>
  <si>
    <t>TotalConfMax</t>
  </si>
  <si>
    <t>TotalConfMin</t>
  </si>
  <si>
    <t>PoissonConfMax</t>
  </si>
  <si>
    <t>PoissonConfMin</t>
  </si>
  <si>
    <t>Accepted Droplets</t>
  </si>
  <si>
    <t>Positives</t>
  </si>
  <si>
    <t>Negatives</t>
  </si>
  <si>
    <t>Ch1+Ch2+</t>
  </si>
  <si>
    <t>Ch1+Ch2-</t>
  </si>
  <si>
    <t>Ch1-Ch2+</t>
  </si>
  <si>
    <t>Ch1-Ch2-</t>
  </si>
  <si>
    <t>Linkage</t>
  </si>
  <si>
    <t>CNV</t>
  </si>
  <si>
    <t>TotalCNVMax</t>
  </si>
  <si>
    <t>TotalCNVMin</t>
  </si>
  <si>
    <t>PoissonCNVMax</t>
  </si>
  <si>
    <t>PoissonCNVMin</t>
  </si>
  <si>
    <t>ReferenceCopies</t>
  </si>
  <si>
    <t>UnknownCopies</t>
  </si>
  <si>
    <t>Threshold1</t>
  </si>
  <si>
    <t>Threshold2</t>
  </si>
  <si>
    <t>Threshold3</t>
  </si>
  <si>
    <t>ReferenceUsed</t>
  </si>
  <si>
    <t>Ratio</t>
  </si>
  <si>
    <t>TotalRatioMax</t>
  </si>
  <si>
    <t>TotalRatioMin</t>
  </si>
  <si>
    <t>PoissonRatioMax</t>
  </si>
  <si>
    <t>PoissonRatioMin</t>
  </si>
  <si>
    <t>Fractional Abundance</t>
  </si>
  <si>
    <t>TotalFractionalAbundanceMax</t>
  </si>
  <si>
    <t>TotalFractionalAbundanceMin</t>
  </si>
  <si>
    <t>PoissonFractionalAbundanceMax</t>
  </si>
  <si>
    <t>PoissonFractionalAbundanceMin</t>
  </si>
  <si>
    <t>MeanAmplitudeOfPositives</t>
  </si>
  <si>
    <t>MeanAmplitudeOfNegatives</t>
  </si>
  <si>
    <t>MeanAmplitudeTotal</t>
  </si>
  <si>
    <t>ExperimentComments</t>
  </si>
  <si>
    <t>MergedWells</t>
  </si>
  <si>
    <t>TotalConfidenceMax68</t>
  </si>
  <si>
    <t>TotalConfidenceMin68</t>
  </si>
  <si>
    <t>PoissonConfidenceMax68</t>
  </si>
  <si>
    <t>PoissonConfidenceMin68</t>
  </si>
  <si>
    <t>TotalCNVMax68</t>
  </si>
  <si>
    <t>TotalCNVMin68</t>
  </si>
  <si>
    <t>PoissonCNVMax68</t>
  </si>
  <si>
    <t>PoissonCNVMin68</t>
  </si>
  <si>
    <t>TotalRatioMax68</t>
  </si>
  <si>
    <t>TotalRatioMin68</t>
  </si>
  <si>
    <t>PoissonRatioMax68</t>
  </si>
  <si>
    <t>PoissonRatioMin68</t>
  </si>
  <si>
    <t>TotalFractionalAbundanceMax68</t>
  </si>
  <si>
    <t>TotalFractionalAbundanceMin68</t>
  </si>
  <si>
    <t>PoissonFractionalAbundanceMax68</t>
  </si>
  <si>
    <t>PoissonFractionalAbundanceMin68</t>
  </si>
  <si>
    <t>A01</t>
  </si>
  <si>
    <t>N2</t>
  </si>
  <si>
    <t>B01</t>
  </si>
  <si>
    <t>C01</t>
  </si>
  <si>
    <t>D01</t>
  </si>
  <si>
    <t>E01</t>
  </si>
  <si>
    <t>F01</t>
  </si>
  <si>
    <t>G01</t>
  </si>
  <si>
    <t>H01</t>
  </si>
  <si>
    <t>A02</t>
  </si>
  <si>
    <t>B02</t>
  </si>
  <si>
    <t>C02</t>
  </si>
  <si>
    <t>D02</t>
  </si>
  <si>
    <t>E02</t>
  </si>
  <si>
    <t>F02</t>
  </si>
  <si>
    <t>G02</t>
  </si>
  <si>
    <t>H02</t>
  </si>
  <si>
    <t>Positive Control</t>
  </si>
  <si>
    <t>A03</t>
  </si>
  <si>
    <t>N1</t>
  </si>
  <si>
    <t>B03</t>
  </si>
  <si>
    <t>C03</t>
  </si>
  <si>
    <t>D03</t>
  </si>
  <si>
    <t>E03</t>
  </si>
  <si>
    <t>F03</t>
  </si>
  <si>
    <t>G03</t>
  </si>
  <si>
    <t>H03</t>
  </si>
  <si>
    <t>A04</t>
  </si>
  <si>
    <t>B04</t>
  </si>
  <si>
    <t>C04</t>
  </si>
  <si>
    <t>D04</t>
  </si>
  <si>
    <t>E04</t>
  </si>
  <si>
    <t>F04</t>
  </si>
  <si>
    <t>G04</t>
  </si>
  <si>
    <t>H04</t>
  </si>
  <si>
    <t>A07</t>
  </si>
  <si>
    <t>B07</t>
  </si>
  <si>
    <t>C07</t>
  </si>
  <si>
    <t>D07</t>
  </si>
  <si>
    <t>E07</t>
  </si>
  <si>
    <t>F07</t>
  </si>
  <si>
    <t>G07</t>
  </si>
  <si>
    <t>H07</t>
  </si>
  <si>
    <t>A08</t>
  </si>
  <si>
    <t>B08</t>
  </si>
  <si>
    <t>C08</t>
  </si>
  <si>
    <t>D08</t>
  </si>
  <si>
    <t>E08</t>
  </si>
  <si>
    <t>F08</t>
  </si>
  <si>
    <t>G08</t>
  </si>
  <si>
    <t>A09</t>
  </si>
  <si>
    <t>B09</t>
  </si>
  <si>
    <t>C09</t>
  </si>
  <si>
    <t>D09</t>
  </si>
  <si>
    <t>E09</t>
  </si>
  <si>
    <t>F09</t>
  </si>
  <si>
    <t>G09</t>
  </si>
  <si>
    <t>H09</t>
  </si>
  <si>
    <t>Amino Acid Target</t>
  </si>
  <si>
    <t>Assay Target</t>
  </si>
  <si>
    <t>Conc (copies/µl of input sample)</t>
  </si>
  <si>
    <t>Conc Confidence Interval Max (copies/ul of input sample)</t>
  </si>
  <si>
    <t>Conc  Confidence Interval Min (copies/ul of input sample)</t>
  </si>
  <si>
    <t>Total Conc (copies/ul of input sample)</t>
  </si>
  <si>
    <t>Frequency of Mutant Allele</t>
  </si>
  <si>
    <t>HV 69-70</t>
  </si>
  <si>
    <t>21765-21770 Del Mutant</t>
  </si>
  <si>
    <t>21765-21770 Del WT</t>
  </si>
  <si>
    <t>A23063T Mutant</t>
  </si>
  <si>
    <t>A23063T WT</t>
  </si>
  <si>
    <t xml:space="preserve"> D80A</t>
  </si>
  <si>
    <t>21801A&gt;C Mutant</t>
  </si>
  <si>
    <t>21801A&gt;C WT</t>
  </si>
  <si>
    <t>23012G&gt;A Mutant</t>
  </si>
  <si>
    <t>23012G&gt;A WT</t>
  </si>
  <si>
    <t>B10</t>
  </si>
  <si>
    <t>C10</t>
  </si>
  <si>
    <t>D10</t>
  </si>
  <si>
    <t>E10</t>
  </si>
  <si>
    <t>F10</t>
  </si>
  <si>
    <t>G10</t>
  </si>
  <si>
    <t>A10</t>
  </si>
  <si>
    <t xml:space="preserve"> </t>
  </si>
  <si>
    <t>Sample ID layout:</t>
  </si>
  <si>
    <t>Well layout:</t>
  </si>
  <si>
    <t>A08-8a</t>
  </si>
  <si>
    <t>NTC-8a</t>
  </si>
  <si>
    <t>A08-8b</t>
  </si>
  <si>
    <t>NTC-8b</t>
  </si>
  <si>
    <t>Variant</t>
  </si>
  <si>
    <t>B08-8a</t>
  </si>
  <si>
    <t>B08-8b</t>
  </si>
  <si>
    <t>C08-8a</t>
  </si>
  <si>
    <t>C08-8b</t>
  </si>
  <si>
    <t>D08-8a</t>
  </si>
  <si>
    <t>D08-8b</t>
  </si>
  <si>
    <t>E08-8a</t>
  </si>
  <si>
    <t>E08-8b</t>
  </si>
  <si>
    <t>F08-8a</t>
  </si>
  <si>
    <t>F08-8b</t>
  </si>
  <si>
    <t>G08-8a</t>
  </si>
  <si>
    <t>G08-8b</t>
  </si>
  <si>
    <t>H08-8a</t>
  </si>
  <si>
    <t>Positive Control-8a</t>
  </si>
  <si>
    <t>H08-8b</t>
  </si>
  <si>
    <t>Positive Control-8b</t>
  </si>
  <si>
    <t>Per Assay (x3 for reagents needed)</t>
  </si>
  <si>
    <t>22813G&gt;T, Mutant</t>
  </si>
  <si>
    <t>22813G&gt;T, WT</t>
  </si>
  <si>
    <t>L452R</t>
  </si>
  <si>
    <t>Variant samples</t>
  </si>
  <si>
    <t>Regular samples</t>
  </si>
  <si>
    <t>22917T&gt;G, Mutant</t>
  </si>
  <si>
    <t>22917T&gt;G, WT</t>
  </si>
  <si>
    <t>(4) K417N</t>
  </si>
  <si>
    <t>(5) L452R</t>
  </si>
  <si>
    <t>8123</t>
  </si>
  <si>
    <t>8137</t>
  </si>
  <si>
    <t>8145</t>
  </si>
  <si>
    <t>8152</t>
  </si>
  <si>
    <t>8165</t>
  </si>
  <si>
    <t>8172</t>
  </si>
  <si>
    <t>8182</t>
  </si>
  <si>
    <t>8193</t>
  </si>
  <si>
    <t>8201</t>
  </si>
  <si>
    <t>8211</t>
  </si>
  <si>
    <t>8223</t>
  </si>
  <si>
    <t>8232</t>
  </si>
  <si>
    <t>8242</t>
  </si>
  <si>
    <t>8253</t>
  </si>
  <si>
    <t>8191</t>
  </si>
  <si>
    <t>8192</t>
  </si>
  <si>
    <t>8203</t>
  </si>
  <si>
    <t>8204</t>
  </si>
  <si>
    <t>8214</t>
  </si>
  <si>
    <t>8215</t>
  </si>
  <si>
    <t>8222</t>
  </si>
  <si>
    <t>8225</t>
  </si>
  <si>
    <t>8231</t>
  </si>
  <si>
    <t>8235</t>
  </si>
  <si>
    <t>8241</t>
  </si>
  <si>
    <t>8246</t>
  </si>
  <si>
    <t>8251</t>
  </si>
  <si>
    <t>8252</t>
  </si>
  <si>
    <t>FAM</t>
  </si>
  <si>
    <t>K417N(WT)</t>
  </si>
  <si>
    <t>HEX</t>
  </si>
  <si>
    <t>H08</t>
  </si>
  <si>
    <t>D11</t>
  </si>
  <si>
    <t>D12</t>
  </si>
  <si>
    <t>L452R WT</t>
  </si>
  <si>
    <t>H10</t>
  </si>
  <si>
    <t>E11</t>
  </si>
  <si>
    <t>E12</t>
  </si>
  <si>
    <t>Positive control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</si>
</sst>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>
    <font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2"/>
      <color rgb="FF000000"/>
      <name val="Calibri"/>
      <family val="2"/>
    </font>
    <font>
      <sz val="8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Calibri"/>
      <family val="2"/>
    </font>
    <font>
      <sz val="8"/>
      <color rgb="FF222222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 (Body)"/>
    </font>
    <font>
      <sz val="10"/>
      <color rgb="FF000000"/>
      <name val="Calibri (Body)"/>
    </font>
    <font>
      <sz val="10"/>
      <color rgb="FF000000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000000"/>
      <name val="Calibri"/>
      <family val="2"/>
    </font>
    <font>
      <b/>
      <sz val="11"/>
      <color theme="1"/>
      <name val="Calibri (Body)"/>
    </font>
    <font>
      <sz val="11"/>
      <color theme="1"/>
      <name val="Calibri (Body)"/>
    </font>
    <font>
      <sz val="11"/>
      <color rgb="FF000000"/>
      <name val="Calibri (Body)"/>
    </font>
  </fonts>
  <fills count="1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59999389629810485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medium">
        <color indexed="64"/>
      </bottom>
      <diagonal/>
    </border>
  </borders>
  <cellStyleXfs count="3">
    <xf numFmtId="0" fontId="0" fillId="0" borderId="0"/>
    <xf numFmtId="0" fontId="8" fillId="0" borderId="0"/>
    <xf numFmtId="0" fontId="14" fillId="0" borderId="0"/>
  </cellStyleXfs>
  <cellXfs count="185">
    <xf numFmtId="0" fontId="0" fillId="0" borderId="0" xfId="0"/>
    <xf numFmtId="0" fontId="2" fillId="0" borderId="0" xfId="0" applyFont="1"/>
    <xf numFmtId="0" fontId="3" fillId="0" borderId="0" xfId="0" applyFont="1"/>
    <xf numFmtId="0" fontId="1" fillId="0" borderId="2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7" xfId="0" applyFont="1" applyBorder="1"/>
    <xf numFmtId="0" fontId="1" fillId="0" borderId="9" xfId="0" applyFont="1" applyBorder="1"/>
    <xf numFmtId="0" fontId="1" fillId="0" borderId="10" xfId="0" applyFont="1" applyBorder="1"/>
    <xf numFmtId="0" fontId="3" fillId="0" borderId="11" xfId="0" applyFont="1" applyBorder="1"/>
    <xf numFmtId="0" fontId="1" fillId="0" borderId="14" xfId="0" applyFont="1" applyBorder="1"/>
    <xf numFmtId="0" fontId="2" fillId="0" borderId="4" xfId="0" applyFont="1" applyBorder="1"/>
    <xf numFmtId="0" fontId="2" fillId="0" borderId="3" xfId="0" applyFont="1" applyBorder="1" applyAlignment="1"/>
    <xf numFmtId="0" fontId="0" fillId="0" borderId="13" xfId="0" applyBorder="1"/>
    <xf numFmtId="0" fontId="2" fillId="0" borderId="14" xfId="0" applyFont="1" applyBorder="1" applyAlignment="1"/>
    <xf numFmtId="0" fontId="1" fillId="0" borderId="6" xfId="0" applyFont="1" applyBorder="1"/>
    <xf numFmtId="0" fontId="1" fillId="0" borderId="8" xfId="0" applyFont="1" applyBorder="1"/>
    <xf numFmtId="0" fontId="3" fillId="2" borderId="6" xfId="0" applyFont="1" applyFill="1" applyBorder="1"/>
    <xf numFmtId="0" fontId="3" fillId="2" borderId="11" xfId="0" applyFont="1" applyFill="1" applyBorder="1"/>
    <xf numFmtId="0" fontId="3" fillId="0" borderId="12" xfId="0" applyFont="1" applyFill="1" applyBorder="1"/>
    <xf numFmtId="0" fontId="3" fillId="0" borderId="8" xfId="0" applyFont="1" applyFill="1" applyBorder="1"/>
    <xf numFmtId="0" fontId="0" fillId="0" borderId="0" xfId="0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center" vertical="center"/>
    </xf>
    <xf numFmtId="0" fontId="1" fillId="4" borderId="13" xfId="0" applyFont="1" applyFill="1" applyBorder="1"/>
    <xf numFmtId="0" fontId="2" fillId="4" borderId="14" xfId="0" applyFont="1" applyFill="1" applyBorder="1" applyAlignment="1">
      <alignment horizontal="center" vertical="center"/>
    </xf>
    <xf numFmtId="0" fontId="0" fillId="4" borderId="14" xfId="0" applyFill="1" applyBorder="1"/>
    <xf numFmtId="0" fontId="0" fillId="4" borderId="22" xfId="0" applyFill="1" applyBorder="1"/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3" fillId="3" borderId="5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3" fillId="3" borderId="1" xfId="0" applyFont="1" applyFill="1" applyBorder="1" applyAlignment="1">
      <alignment horizontal="center" vertical="center"/>
    </xf>
    <xf numFmtId="0" fontId="13" fillId="3" borderId="6" xfId="0" applyFont="1" applyFill="1" applyBorder="1" applyAlignment="1">
      <alignment horizontal="center" vertical="center"/>
    </xf>
    <xf numFmtId="0" fontId="8" fillId="0" borderId="0" xfId="1"/>
    <xf numFmtId="0" fontId="1" fillId="0" borderId="13" xfId="0" applyFont="1" applyBorder="1"/>
    <xf numFmtId="0" fontId="1" fillId="0" borderId="22" xfId="0" applyFont="1" applyBorder="1"/>
    <xf numFmtId="0" fontId="5" fillId="0" borderId="14" xfId="0" applyFont="1" applyFill="1" applyBorder="1" applyAlignment="1">
      <alignment horizontal="center" vertical="center"/>
    </xf>
    <xf numFmtId="0" fontId="10" fillId="0" borderId="14" xfId="0" applyFont="1" applyBorder="1" applyAlignment="1">
      <alignment horizontal="center"/>
    </xf>
    <xf numFmtId="0" fontId="10" fillId="0" borderId="22" xfId="0" applyFont="1" applyBorder="1" applyAlignment="1">
      <alignment horizontal="center"/>
    </xf>
    <xf numFmtId="0" fontId="14" fillId="0" borderId="0" xfId="2"/>
    <xf numFmtId="0" fontId="14" fillId="0" borderId="0" xfId="2" applyAlignment="1">
      <alignment horizontal="center" vertical="center"/>
    </xf>
    <xf numFmtId="0" fontId="14" fillId="0" borderId="0" xfId="2" applyAlignment="1">
      <alignment horizontal="center"/>
    </xf>
    <xf numFmtId="2" fontId="14" fillId="0" borderId="0" xfId="2" applyNumberFormat="1" applyAlignment="1">
      <alignment horizontal="center"/>
    </xf>
    <xf numFmtId="2" fontId="14" fillId="0" borderId="0" xfId="2" applyNumberFormat="1" applyAlignment="1">
      <alignment horizontal="center" vertical="center"/>
    </xf>
    <xf numFmtId="0" fontId="1" fillId="0" borderId="2" xfId="1" applyFont="1" applyBorder="1"/>
    <xf numFmtId="0" fontId="1" fillId="0" borderId="14" xfId="1" applyFont="1" applyBorder="1"/>
    <xf numFmtId="0" fontId="1" fillId="0" borderId="22" xfId="1" applyFont="1" applyBorder="1"/>
    <xf numFmtId="0" fontId="1" fillId="0" borderId="9" xfId="1" applyFont="1" applyBorder="1"/>
    <xf numFmtId="0" fontId="3" fillId="5" borderId="2" xfId="1" applyFont="1" applyFill="1" applyBorder="1" applyAlignment="1">
      <alignment horizontal="center" vertical="center"/>
    </xf>
    <xf numFmtId="0" fontId="3" fillId="5" borderId="3" xfId="1" applyFont="1" applyFill="1" applyBorder="1" applyAlignment="1">
      <alignment horizontal="center" vertical="center"/>
    </xf>
    <xf numFmtId="0" fontId="8" fillId="6" borderId="3" xfId="1" applyFill="1" applyBorder="1" applyAlignment="1">
      <alignment horizontal="center" vertical="center"/>
    </xf>
    <xf numFmtId="0" fontId="3" fillId="6" borderId="3" xfId="1" applyFont="1" applyFill="1" applyBorder="1" applyAlignment="1">
      <alignment horizontal="center" vertical="center"/>
    </xf>
    <xf numFmtId="0" fontId="8" fillId="0" borderId="3" xfId="1" applyBorder="1"/>
    <xf numFmtId="0" fontId="8" fillId="0" borderId="4" xfId="1" applyBorder="1"/>
    <xf numFmtId="0" fontId="3" fillId="5" borderId="5" xfId="1" applyFont="1" applyFill="1" applyBorder="1" applyAlignment="1">
      <alignment horizontal="center" vertical="center"/>
    </xf>
    <xf numFmtId="49" fontId="3" fillId="5" borderId="1" xfId="1" applyNumberFormat="1" applyFont="1" applyFill="1" applyBorder="1" applyAlignment="1">
      <alignment horizontal="center" vertical="center"/>
    </xf>
    <xf numFmtId="0" fontId="8" fillId="6" borderId="1" xfId="1" applyFill="1" applyBorder="1" applyAlignment="1">
      <alignment horizontal="center" vertical="center"/>
    </xf>
    <xf numFmtId="0" fontId="8" fillId="0" borderId="1" xfId="1" applyBorder="1"/>
    <xf numFmtId="0" fontId="3" fillId="5" borderId="1" xfId="1" applyFont="1" applyFill="1" applyBorder="1" applyAlignment="1">
      <alignment horizontal="center" vertical="center"/>
    </xf>
    <xf numFmtId="0" fontId="8" fillId="0" borderId="6" xfId="1" applyBorder="1"/>
    <xf numFmtId="0" fontId="1" fillId="0" borderId="10" xfId="1" applyFont="1" applyBorder="1"/>
    <xf numFmtId="0" fontId="3" fillId="5" borderId="7" xfId="1" applyFont="1" applyFill="1" applyBorder="1" applyAlignment="1">
      <alignment horizontal="center" vertical="center"/>
    </xf>
    <xf numFmtId="0" fontId="3" fillId="5" borderId="15" xfId="1" applyFont="1" applyFill="1" applyBorder="1" applyAlignment="1">
      <alignment horizontal="center" vertical="center"/>
    </xf>
    <xf numFmtId="0" fontId="8" fillId="6" borderId="15" xfId="1" applyFill="1" applyBorder="1" applyAlignment="1">
      <alignment horizontal="center" vertical="center"/>
    </xf>
    <xf numFmtId="0" fontId="3" fillId="6" borderId="15" xfId="1" applyFont="1" applyFill="1" applyBorder="1" applyAlignment="1">
      <alignment horizontal="center" vertical="center"/>
    </xf>
    <xf numFmtId="0" fontId="8" fillId="0" borderId="15" xfId="1" applyBorder="1"/>
    <xf numFmtId="0" fontId="8" fillId="0" borderId="8" xfId="1" applyBorder="1"/>
    <xf numFmtId="0" fontId="8" fillId="0" borderId="0" xfId="1" applyAlignment="1">
      <alignment horizontal="center" vertical="center"/>
    </xf>
    <xf numFmtId="0" fontId="1" fillId="0" borderId="0" xfId="1" applyFont="1"/>
    <xf numFmtId="0" fontId="1" fillId="0" borderId="14" xfId="1" applyFont="1" applyBorder="1" applyAlignment="1">
      <alignment horizontal="center" vertical="center"/>
    </xf>
    <xf numFmtId="0" fontId="2" fillId="5" borderId="2" xfId="1" applyFont="1" applyFill="1" applyBorder="1" applyAlignment="1">
      <alignment horizontal="center" vertical="center"/>
    </xf>
    <xf numFmtId="0" fontId="2" fillId="5" borderId="3" xfId="1" applyFont="1" applyFill="1" applyBorder="1" applyAlignment="1">
      <alignment horizontal="center" vertical="center"/>
    </xf>
    <xf numFmtId="0" fontId="2" fillId="5" borderId="19" xfId="1" applyFont="1" applyFill="1" applyBorder="1" applyAlignment="1">
      <alignment horizontal="center" vertical="center"/>
    </xf>
    <xf numFmtId="0" fontId="8" fillId="6" borderId="2" xfId="1" applyFill="1" applyBorder="1" applyAlignment="1">
      <alignment horizontal="center" vertical="center"/>
    </xf>
    <xf numFmtId="0" fontId="8" fillId="6" borderId="4" xfId="1" applyFill="1" applyBorder="1" applyAlignment="1">
      <alignment horizontal="center" vertical="center"/>
    </xf>
    <xf numFmtId="0" fontId="3" fillId="5" borderId="20" xfId="1" applyFont="1" applyFill="1" applyBorder="1" applyAlignment="1">
      <alignment horizontal="center" vertical="center"/>
    </xf>
    <xf numFmtId="0" fontId="8" fillId="6" borderId="5" xfId="1" applyFill="1" applyBorder="1" applyAlignment="1">
      <alignment horizontal="center" vertical="center"/>
    </xf>
    <xf numFmtId="0" fontId="3" fillId="6" borderId="1" xfId="1" applyFont="1" applyFill="1" applyBorder="1" applyAlignment="1">
      <alignment horizontal="center" vertical="center"/>
    </xf>
    <xf numFmtId="0" fontId="3" fillId="6" borderId="6" xfId="1" applyFont="1" applyFill="1" applyBorder="1" applyAlignment="1">
      <alignment horizontal="center" vertical="center"/>
    </xf>
    <xf numFmtId="0" fontId="3" fillId="6" borderId="5" xfId="1" applyFont="1" applyFill="1" applyBorder="1" applyAlignment="1">
      <alignment horizontal="center" vertical="center"/>
    </xf>
    <xf numFmtId="0" fontId="8" fillId="6" borderId="6" xfId="1" applyFill="1" applyBorder="1" applyAlignment="1">
      <alignment horizontal="center" vertical="center"/>
    </xf>
    <xf numFmtId="0" fontId="3" fillId="5" borderId="21" xfId="1" applyFont="1" applyFill="1" applyBorder="1" applyAlignment="1">
      <alignment horizontal="center" vertical="center"/>
    </xf>
    <xf numFmtId="0" fontId="8" fillId="6" borderId="7" xfId="1" applyFill="1" applyBorder="1" applyAlignment="1">
      <alignment horizontal="center" vertical="center"/>
    </xf>
    <xf numFmtId="0" fontId="3" fillId="6" borderId="8" xfId="1" applyFont="1" applyFill="1" applyBorder="1" applyAlignment="1">
      <alignment horizontal="center" vertical="center"/>
    </xf>
    <xf numFmtId="0" fontId="3" fillId="6" borderId="7" xfId="1" applyFont="1" applyFill="1" applyBorder="1" applyAlignment="1">
      <alignment horizontal="center" vertical="center"/>
    </xf>
    <xf numFmtId="0" fontId="8" fillId="0" borderId="13" xfId="1" applyBorder="1"/>
    <xf numFmtId="0" fontId="2" fillId="0" borderId="14" xfId="1" applyFont="1" applyBorder="1"/>
    <xf numFmtId="0" fontId="2" fillId="0" borderId="3" xfId="1" applyFont="1" applyBorder="1"/>
    <xf numFmtId="0" fontId="2" fillId="0" borderId="4" xfId="1" applyFont="1" applyBorder="1"/>
    <xf numFmtId="0" fontId="2" fillId="0" borderId="0" xfId="1" applyFont="1"/>
    <xf numFmtId="0" fontId="1" fillId="0" borderId="4" xfId="1" applyFont="1" applyBorder="1"/>
    <xf numFmtId="0" fontId="3" fillId="0" borderId="11" xfId="1" applyFont="1" applyBorder="1"/>
    <xf numFmtId="0" fontId="3" fillId="2" borderId="6" xfId="1" applyFont="1" applyFill="1" applyBorder="1"/>
    <xf numFmtId="0" fontId="3" fillId="0" borderId="0" xfId="1" applyFont="1"/>
    <xf numFmtId="0" fontId="1" fillId="0" borderId="5" xfId="1" applyFont="1" applyBorder="1"/>
    <xf numFmtId="0" fontId="1" fillId="0" borderId="6" xfId="1" applyFont="1" applyBorder="1"/>
    <xf numFmtId="0" fontId="3" fillId="2" borderId="11" xfId="1" applyFont="1" applyFill="1" applyBorder="1"/>
    <xf numFmtId="0" fontId="1" fillId="0" borderId="7" xfId="1" applyFont="1" applyBorder="1"/>
    <xf numFmtId="0" fontId="1" fillId="0" borderId="8" xfId="1" applyFont="1" applyBorder="1"/>
    <xf numFmtId="0" fontId="3" fillId="0" borderId="12" xfId="1" applyFont="1" applyBorder="1"/>
    <xf numFmtId="0" fontId="3" fillId="0" borderId="8" xfId="1" applyFont="1" applyBorder="1"/>
    <xf numFmtId="0" fontId="9" fillId="0" borderId="0" xfId="0" applyFont="1"/>
    <xf numFmtId="0" fontId="17" fillId="7" borderId="1" xfId="2" applyFont="1" applyFill="1" applyBorder="1" applyAlignment="1">
      <alignment horizontal="center" vertical="center"/>
    </xf>
    <xf numFmtId="2" fontId="18" fillId="7" borderId="1" xfId="2" applyNumberFormat="1" applyFont="1" applyFill="1" applyBorder="1" applyAlignment="1">
      <alignment horizontal="center" vertical="center" wrapText="1"/>
    </xf>
    <xf numFmtId="2" fontId="17" fillId="7" borderId="1" xfId="2" applyNumberFormat="1" applyFont="1" applyFill="1" applyBorder="1" applyAlignment="1">
      <alignment horizontal="center" vertical="center" wrapText="1"/>
    </xf>
    <xf numFmtId="0" fontId="18" fillId="0" borderId="1" xfId="2" applyFont="1" applyBorder="1" applyAlignment="1">
      <alignment horizontal="center"/>
    </xf>
    <xf numFmtId="2" fontId="18" fillId="0" borderId="1" xfId="2" applyNumberFormat="1" applyFont="1" applyBorder="1" applyAlignment="1">
      <alignment horizontal="center"/>
    </xf>
    <xf numFmtId="0" fontId="0" fillId="8" borderId="1" xfId="0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13" fillId="8" borderId="5" xfId="0" applyFont="1" applyFill="1" applyBorder="1" applyAlignment="1">
      <alignment horizontal="center" vertical="center"/>
    </xf>
    <xf numFmtId="0" fontId="0" fillId="8" borderId="6" xfId="0" applyFill="1" applyBorder="1"/>
    <xf numFmtId="0" fontId="2" fillId="5" borderId="17" xfId="1" applyFont="1" applyFill="1" applyBorder="1" applyAlignment="1">
      <alignment horizontal="center" vertical="center"/>
    </xf>
    <xf numFmtId="0" fontId="8" fillId="6" borderId="17" xfId="1" applyFill="1" applyBorder="1" applyAlignment="1">
      <alignment horizontal="center" vertical="center"/>
    </xf>
    <xf numFmtId="0" fontId="8" fillId="0" borderId="17" xfId="1" applyBorder="1"/>
    <xf numFmtId="0" fontId="8" fillId="6" borderId="0" xfId="1" applyFont="1" applyFill="1"/>
    <xf numFmtId="0" fontId="8" fillId="5" borderId="0" xfId="1" applyFont="1" applyFill="1"/>
    <xf numFmtId="0" fontId="0" fillId="0" borderId="0" xfId="0" applyFont="1"/>
    <xf numFmtId="0" fontId="18" fillId="0" borderId="1" xfId="2" applyFont="1" applyBorder="1" applyAlignment="1">
      <alignment horizontal="center" vertical="center"/>
    </xf>
    <xf numFmtId="0" fontId="14" fillId="0" borderId="1" xfId="2" applyBorder="1" applyAlignment="1">
      <alignment horizontal="center" vertical="center"/>
    </xf>
    <xf numFmtId="0" fontId="17" fillId="7" borderId="11" xfId="2" applyFont="1" applyFill="1" applyBorder="1" applyAlignment="1">
      <alignment horizontal="center" vertical="center"/>
    </xf>
    <xf numFmtId="0" fontId="5" fillId="8" borderId="14" xfId="0" applyFont="1" applyFill="1" applyBorder="1" applyAlignment="1">
      <alignment horizontal="center" vertical="center"/>
    </xf>
    <xf numFmtId="0" fontId="6" fillId="8" borderId="3" xfId="0" applyFont="1" applyFill="1" applyBorder="1" applyAlignment="1">
      <alignment horizontal="center"/>
    </xf>
    <xf numFmtId="0" fontId="7" fillId="8" borderId="1" xfId="0" applyFont="1" applyFill="1" applyBorder="1" applyAlignment="1">
      <alignment horizontal="center"/>
    </xf>
    <xf numFmtId="0" fontId="6" fillId="8" borderId="1" xfId="0" applyFont="1" applyFill="1" applyBorder="1" applyAlignment="1">
      <alignment horizontal="center"/>
    </xf>
    <xf numFmtId="0" fontId="6" fillId="8" borderId="15" xfId="0" applyFont="1" applyFill="1" applyBorder="1" applyAlignment="1">
      <alignment horizontal="center"/>
    </xf>
    <xf numFmtId="0" fontId="5" fillId="11" borderId="14" xfId="0" applyFont="1" applyFill="1" applyBorder="1" applyAlignment="1">
      <alignment horizontal="center" vertical="center"/>
    </xf>
    <xf numFmtId="0" fontId="6" fillId="11" borderId="3" xfId="0" applyFont="1" applyFill="1" applyBorder="1" applyAlignment="1">
      <alignment horizontal="center"/>
    </xf>
    <xf numFmtId="0" fontId="7" fillId="11" borderId="1" xfId="0" applyFont="1" applyFill="1" applyBorder="1" applyAlignment="1">
      <alignment horizontal="center"/>
    </xf>
    <xf numFmtId="0" fontId="6" fillId="11" borderId="1" xfId="0" applyFont="1" applyFill="1" applyBorder="1" applyAlignment="1">
      <alignment horizontal="center"/>
    </xf>
    <xf numFmtId="0" fontId="6" fillId="11" borderId="15" xfId="0" applyFont="1" applyFill="1" applyBorder="1" applyAlignment="1">
      <alignment horizontal="center"/>
    </xf>
    <xf numFmtId="0" fontId="13" fillId="10" borderId="5" xfId="0" applyFont="1" applyFill="1" applyBorder="1" applyAlignment="1">
      <alignment horizontal="center" vertical="center"/>
    </xf>
    <xf numFmtId="0" fontId="13" fillId="10" borderId="1" xfId="0" applyFont="1" applyFill="1" applyBorder="1" applyAlignment="1">
      <alignment horizontal="center" vertical="center"/>
    </xf>
    <xf numFmtId="0" fontId="13" fillId="10" borderId="6" xfId="0" applyFont="1" applyFill="1" applyBorder="1" applyAlignment="1">
      <alignment horizontal="center" vertical="center"/>
    </xf>
    <xf numFmtId="0" fontId="13" fillId="12" borderId="5" xfId="0" applyFont="1" applyFill="1" applyBorder="1" applyAlignment="1">
      <alignment horizontal="center" vertical="center"/>
    </xf>
    <xf numFmtId="0" fontId="13" fillId="12" borderId="1" xfId="0" applyFont="1" applyFill="1" applyBorder="1" applyAlignment="1">
      <alignment horizontal="center" vertical="center"/>
    </xf>
    <xf numFmtId="0" fontId="13" fillId="12" borderId="6" xfId="0" applyFont="1" applyFill="1" applyBorder="1" applyAlignment="1">
      <alignment horizontal="center" vertical="center"/>
    </xf>
    <xf numFmtId="0" fontId="10" fillId="0" borderId="6" xfId="0" applyFont="1" applyFill="1" applyBorder="1" applyAlignment="1">
      <alignment horizontal="center"/>
    </xf>
    <xf numFmtId="0" fontId="10" fillId="0" borderId="8" xfId="0" applyFont="1" applyFill="1" applyBorder="1" applyAlignment="1">
      <alignment horizontal="center"/>
    </xf>
    <xf numFmtId="0" fontId="6" fillId="8" borderId="19" xfId="0" applyFont="1" applyFill="1" applyBorder="1" applyAlignment="1">
      <alignment horizontal="center"/>
    </xf>
    <xf numFmtId="0" fontId="6" fillId="8" borderId="20" xfId="0" applyFont="1" applyFill="1" applyBorder="1" applyAlignment="1">
      <alignment horizontal="center"/>
    </xf>
    <xf numFmtId="0" fontId="6" fillId="8" borderId="21" xfId="0" applyFont="1" applyFill="1" applyBorder="1" applyAlignment="1">
      <alignment horizontal="center"/>
    </xf>
    <xf numFmtId="0" fontId="10" fillId="9" borderId="5" xfId="0" applyFont="1" applyFill="1" applyBorder="1" applyAlignment="1">
      <alignment horizontal="center"/>
    </xf>
    <xf numFmtId="0" fontId="11" fillId="9" borderId="6" xfId="0" applyFont="1" applyFill="1" applyBorder="1" applyAlignment="1">
      <alignment horizontal="center" vertical="center"/>
    </xf>
    <xf numFmtId="0" fontId="13" fillId="8" borderId="6" xfId="0" applyFont="1" applyFill="1" applyBorder="1" applyAlignment="1">
      <alignment horizontal="center" vertical="center"/>
    </xf>
    <xf numFmtId="0" fontId="11" fillId="0" borderId="5" xfId="0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0" fontId="13" fillId="0" borderId="3" xfId="0" applyFont="1" applyFill="1" applyBorder="1" applyAlignment="1">
      <alignment horizontal="center"/>
    </xf>
    <xf numFmtId="0" fontId="6" fillId="0" borderId="3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10" fillId="0" borderId="15" xfId="0" applyFont="1" applyFill="1" applyBorder="1" applyAlignment="1">
      <alignment horizontal="center"/>
    </xf>
    <xf numFmtId="0" fontId="6" fillId="0" borderId="15" xfId="0" applyFont="1" applyFill="1" applyBorder="1" applyAlignment="1">
      <alignment horizontal="center" vertical="center"/>
    </xf>
    <xf numFmtId="0" fontId="10" fillId="0" borderId="2" xfId="0" applyFont="1" applyFill="1" applyBorder="1" applyAlignment="1">
      <alignment horizontal="center"/>
    </xf>
    <xf numFmtId="0" fontId="10" fillId="0" borderId="4" xfId="0" applyFont="1" applyFill="1" applyBorder="1" applyAlignment="1">
      <alignment horizontal="center"/>
    </xf>
    <xf numFmtId="0" fontId="10" fillId="0" borderId="5" xfId="0" applyFont="1" applyFill="1" applyBorder="1" applyAlignment="1">
      <alignment horizontal="center"/>
    </xf>
    <xf numFmtId="0" fontId="0" fillId="0" borderId="0" xfId="0" applyFill="1" applyBorder="1"/>
    <xf numFmtId="0" fontId="2" fillId="0" borderId="0" xfId="0" applyFont="1" applyFill="1" applyBorder="1" applyAlignment="1"/>
    <xf numFmtId="0" fontId="2" fillId="0" borderId="0" xfId="0" applyFont="1" applyFill="1" applyBorder="1"/>
    <xf numFmtId="0" fontId="1" fillId="0" borderId="0" xfId="0" applyFont="1" applyFill="1" applyBorder="1"/>
    <xf numFmtId="0" fontId="3" fillId="0" borderId="0" xfId="0" applyFont="1" applyFill="1" applyBorder="1"/>
    <xf numFmtId="0" fontId="15" fillId="0" borderId="0" xfId="0" applyFont="1"/>
    <xf numFmtId="2" fontId="18" fillId="7" borderId="23" xfId="2" applyNumberFormat="1" applyFont="1" applyFill="1" applyBorder="1" applyAlignment="1">
      <alignment horizontal="center" vertical="center"/>
    </xf>
    <xf numFmtId="2" fontId="19" fillId="7" borderId="23" xfId="2" applyNumberFormat="1" applyFont="1" applyFill="1" applyBorder="1" applyAlignment="1">
      <alignment horizontal="center"/>
    </xf>
    <xf numFmtId="2" fontId="18" fillId="7" borderId="1" xfId="2" applyNumberFormat="1" applyFont="1" applyFill="1" applyBorder="1" applyAlignment="1">
      <alignment horizontal="center"/>
    </xf>
    <xf numFmtId="0" fontId="9" fillId="0" borderId="0" xfId="1" applyFont="1"/>
    <xf numFmtId="11" fontId="0" fillId="0" borderId="0" xfId="0" applyNumberFormat="1"/>
    <xf numFmtId="0" fontId="18" fillId="0" borderId="1" xfId="2" applyFont="1" applyBorder="1" applyAlignment="1">
      <alignment horizontal="center" vertical="center"/>
    </xf>
    <xf numFmtId="2" fontId="18" fillId="0" borderId="1" xfId="2" applyNumberFormat="1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 vertical="center"/>
    </xf>
    <xf numFmtId="2" fontId="18" fillId="7" borderId="1" xfId="2" applyNumberFormat="1" applyFont="1" applyFill="1" applyBorder="1" applyAlignment="1">
      <alignment horizontal="center" vertical="center"/>
    </xf>
    <xf numFmtId="0" fontId="18" fillId="0" borderId="17" xfId="2" applyFont="1" applyBorder="1" applyAlignment="1">
      <alignment horizontal="center" vertical="center"/>
    </xf>
    <xf numFmtId="0" fontId="18" fillId="0" borderId="16" xfId="2" applyFont="1" applyBorder="1" applyAlignment="1">
      <alignment horizontal="center" vertical="center"/>
    </xf>
    <xf numFmtId="0" fontId="18" fillId="7" borderId="1" xfId="2" applyFont="1" applyFill="1" applyBorder="1" applyAlignment="1">
      <alignment horizontal="center"/>
    </xf>
    <xf numFmtId="0" fontId="18" fillId="0" borderId="18" xfId="2" applyFont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16" fillId="0" borderId="0" xfId="1" applyFont="1" applyAlignment="1">
      <alignment horizontal="center" wrapText="1"/>
    </xf>
    <xf numFmtId="0" fontId="16" fillId="0" borderId="0" xfId="1" applyFont="1" applyAlignment="1">
      <alignment horizontal="center"/>
    </xf>
    <xf numFmtId="0" fontId="8" fillId="0" borderId="24" xfId="1" applyBorder="1" applyAlignment="1">
      <alignment horizontal="center"/>
    </xf>
    <xf numFmtId="0" fontId="2" fillId="0" borderId="0" xfId="1" applyFont="1" applyAlignment="1">
      <alignment horizontal="center"/>
    </xf>
  </cellXfs>
  <cellStyles count="3">
    <cellStyle name="Normal" xfId="0" builtinId="0"/>
    <cellStyle name="Normal 2" xfId="2" xr:uid="{47B47F82-3F7F-0642-A83F-AF77FE310C31}"/>
    <cellStyle name="Normal 4" xfId="1" xr:uid="{D6DE81B8-94DA-2E48-B16E-CD064FA94478}"/>
  </cellStyles>
  <dxfs count="0"/>
  <tableStyles count="0" defaultTableStyle="TableStyleMedium2" defaultPivotStyle="PivotStyleLight16"/>
  <colors>
    <mruColors>
      <color rgb="FFC79D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59</xdr:row>
      <xdr:rowOff>0</xdr:rowOff>
    </xdr:from>
    <xdr:to>
      <xdr:col>12</xdr:col>
      <xdr:colOff>279400</xdr:colOff>
      <xdr:row>90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ADCF63-DD65-BB47-9ABC-90CE8CDE4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1988800"/>
          <a:ext cx="9359900" cy="6477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18</xdr:col>
      <xdr:colOff>368300</xdr:colOff>
      <xdr:row>116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C1F992-025F-D143-AE19-7E86BB133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18694400"/>
          <a:ext cx="14401800" cy="4902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14</xdr:col>
      <xdr:colOff>76200</xdr:colOff>
      <xdr:row>33</xdr:row>
      <xdr:rowOff>12700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8EA22F-9150-CB46-824E-12EB76BC2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203200"/>
          <a:ext cx="10807700" cy="6515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12</xdr:col>
      <xdr:colOff>266700</xdr:colOff>
      <xdr:row>66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B9A11B5-8EEE-E547-9290-66F49CAF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6908800"/>
          <a:ext cx="9347200" cy="652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32</xdr:col>
      <xdr:colOff>381000</xdr:colOff>
      <xdr:row>25</xdr:row>
      <xdr:rowOff>177800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2F2839-AC26-294F-99C6-B35B2D414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82500" y="406400"/>
          <a:ext cx="14414500" cy="4851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BB3DC2-25F0-D046-86C2-8C8EB90BD344}">
  <dimension ref="B2:J212"/>
  <sheetViews>
    <sheetView showGridLines="0" tabSelected="1" zoomScale="71" zoomScaleNormal="71" workbookViewId="0">
      <selection activeCell="B213" sqref="B213"/>
    </sheetView>
  </sheetViews>
  <sheetFormatPr defaultColWidth="10.83203125" defaultRowHeight="14.5"/>
  <cols>
    <col min="1" max="1" width="10.83203125" style="44"/>
    <col min="2" max="2" width="10.83203125" style="45"/>
    <col min="3" max="3" width="27.83203125" style="45" customWidth="1"/>
    <col min="4" max="4" width="20.6640625" style="46" bestFit="1" customWidth="1"/>
    <col min="5" max="5" width="21.33203125" style="46" bestFit="1" customWidth="1"/>
    <col min="6" max="6" width="21.5" style="47" customWidth="1"/>
    <col min="7" max="7" width="25" style="47" customWidth="1"/>
    <col min="8" max="8" width="27.5" style="47" customWidth="1"/>
    <col min="9" max="9" width="20.1640625" style="48" customWidth="1"/>
    <col min="10" max="10" width="16" style="48" customWidth="1"/>
    <col min="11" max="16384" width="10.83203125" style="44"/>
  </cols>
  <sheetData>
    <row r="2" spans="2:10" ht="30" customHeight="1">
      <c r="B2" s="107" t="s">
        <v>38</v>
      </c>
      <c r="C2" s="124" t="s">
        <v>39</v>
      </c>
      <c r="D2" s="107" t="s">
        <v>154</v>
      </c>
      <c r="E2" s="107" t="s">
        <v>155</v>
      </c>
      <c r="F2" s="108" t="s">
        <v>156</v>
      </c>
      <c r="G2" s="108" t="s">
        <v>157</v>
      </c>
      <c r="H2" s="108" t="s">
        <v>158</v>
      </c>
      <c r="I2" s="109" t="s">
        <v>159</v>
      </c>
      <c r="J2" s="109" t="s">
        <v>160</v>
      </c>
    </row>
    <row r="3" spans="2:10">
      <c r="B3" s="151" t="s">
        <v>114</v>
      </c>
      <c r="C3" s="176" t="s">
        <v>212</v>
      </c>
      <c r="D3" s="178"/>
      <c r="E3" s="110" t="s">
        <v>115</v>
      </c>
      <c r="F3" s="111">
        <v>35.343661499023398</v>
      </c>
      <c r="G3" s="111">
        <v>41.287586212158402</v>
      </c>
      <c r="H3" s="111">
        <v>29.407234191894521</v>
      </c>
      <c r="I3" s="175"/>
      <c r="J3" s="175"/>
    </row>
    <row r="4" spans="2:10">
      <c r="B4" s="151" t="s">
        <v>96</v>
      </c>
      <c r="C4" s="179"/>
      <c r="D4" s="178"/>
      <c r="E4" s="110" t="s">
        <v>97</v>
      </c>
      <c r="F4" s="111">
        <v>50.1604187011718</v>
      </c>
      <c r="G4" s="111">
        <v>56.933567047119197</v>
      </c>
      <c r="H4" s="111">
        <v>43.397006988525199</v>
      </c>
      <c r="I4" s="175"/>
      <c r="J4" s="175"/>
    </row>
    <row r="5" spans="2:10" hidden="1">
      <c r="B5" s="151"/>
      <c r="C5" s="179"/>
      <c r="D5" s="174" t="s">
        <v>161</v>
      </c>
      <c r="E5" s="152" t="s">
        <v>162</v>
      </c>
      <c r="F5" s="167"/>
      <c r="G5" s="168"/>
      <c r="H5" s="168"/>
      <c r="I5" s="175">
        <f>SUM(F5:F6)</f>
        <v>0</v>
      </c>
      <c r="J5" s="175" t="e">
        <f>F5/(F5+F6)</f>
        <v>#DIV/0!</v>
      </c>
    </row>
    <row r="6" spans="2:10" hidden="1">
      <c r="B6" s="151"/>
      <c r="C6" s="179"/>
      <c r="D6" s="174"/>
      <c r="E6" s="152" t="s">
        <v>163</v>
      </c>
      <c r="F6" s="167"/>
      <c r="G6" s="168"/>
      <c r="H6" s="168"/>
      <c r="I6" s="175"/>
      <c r="J6" s="175"/>
    </row>
    <row r="7" spans="2:10" hidden="1">
      <c r="B7" s="151"/>
      <c r="C7" s="179"/>
      <c r="D7" s="174" t="s">
        <v>25</v>
      </c>
      <c r="E7" s="152" t="s">
        <v>164</v>
      </c>
      <c r="F7" s="167"/>
      <c r="G7" s="168"/>
      <c r="H7" s="168"/>
      <c r="I7" s="175">
        <f>SUM(F7:F8)</f>
        <v>0</v>
      </c>
      <c r="J7" s="175" t="e">
        <f>F7/(F7+F8)</f>
        <v>#DIV/0!</v>
      </c>
    </row>
    <row r="8" spans="2:10" hidden="1">
      <c r="B8" s="151"/>
      <c r="C8" s="179"/>
      <c r="D8" s="174"/>
      <c r="E8" s="152" t="s">
        <v>165</v>
      </c>
      <c r="F8" s="167"/>
      <c r="G8" s="168"/>
      <c r="H8" s="168"/>
      <c r="I8" s="175"/>
      <c r="J8" s="175"/>
    </row>
    <row r="9" spans="2:10" hidden="1">
      <c r="B9" s="151"/>
      <c r="C9" s="179"/>
      <c r="D9" s="174" t="s">
        <v>166</v>
      </c>
      <c r="E9" s="152" t="s">
        <v>167</v>
      </c>
      <c r="F9" s="167"/>
      <c r="G9" s="167"/>
      <c r="H9" s="167"/>
      <c r="I9" s="175">
        <f>SUM(F9:F10)</f>
        <v>0</v>
      </c>
      <c r="J9" s="175" t="e">
        <f>F9/(F9+F10)</f>
        <v>#DIV/0!</v>
      </c>
    </row>
    <row r="10" spans="2:10" hidden="1">
      <c r="B10" s="151"/>
      <c r="C10" s="179"/>
      <c r="D10" s="174"/>
      <c r="E10" s="152" t="s">
        <v>168</v>
      </c>
      <c r="F10" s="167"/>
      <c r="G10" s="167"/>
      <c r="H10" s="167"/>
      <c r="I10" s="175"/>
      <c r="J10" s="175"/>
    </row>
    <row r="11" spans="2:10" hidden="1">
      <c r="B11" s="151"/>
      <c r="C11" s="179"/>
      <c r="D11" s="174" t="s">
        <v>28</v>
      </c>
      <c r="E11" s="152" t="s">
        <v>169</v>
      </c>
      <c r="F11" s="169"/>
      <c r="G11" s="169"/>
      <c r="H11" s="169"/>
      <c r="I11" s="175">
        <f>SUM(F11:F12)</f>
        <v>0</v>
      </c>
      <c r="J11" s="175" t="e">
        <f>F11/(F11+F12)</f>
        <v>#DIV/0!</v>
      </c>
    </row>
    <row r="12" spans="2:10" hidden="1">
      <c r="B12" s="151"/>
      <c r="C12" s="179"/>
      <c r="D12" s="174"/>
      <c r="E12" s="152" t="s">
        <v>170</v>
      </c>
      <c r="F12" s="169"/>
      <c r="G12" s="169"/>
      <c r="H12" s="169"/>
      <c r="I12" s="175"/>
      <c r="J12" s="175"/>
    </row>
    <row r="13" spans="2:10">
      <c r="B13" s="123" t="s">
        <v>131</v>
      </c>
      <c r="C13" s="179"/>
      <c r="D13" s="172" t="s">
        <v>33</v>
      </c>
      <c r="E13" s="110" t="s">
        <v>203</v>
      </c>
      <c r="F13" s="111">
        <v>0</v>
      </c>
      <c r="G13" s="111">
        <v>0.75611096620559604</v>
      </c>
      <c r="H13" s="111">
        <v>0</v>
      </c>
      <c r="I13" s="173">
        <f>SUM(F13:F14)</f>
        <v>35.971282958984396</v>
      </c>
      <c r="J13" s="173">
        <f>F13/(F13+F14)</f>
        <v>0</v>
      </c>
    </row>
    <row r="14" spans="2:10">
      <c r="B14" s="151" t="s">
        <v>131</v>
      </c>
      <c r="C14" s="179"/>
      <c r="D14" s="172"/>
      <c r="E14" s="110" t="s">
        <v>204</v>
      </c>
      <c r="F14" s="111">
        <v>35.971282958984396</v>
      </c>
      <c r="G14" s="111">
        <v>41.89155960083</v>
      </c>
      <c r="H14" s="111">
        <v>30.058444976806641</v>
      </c>
      <c r="I14" s="173"/>
      <c r="J14" s="173"/>
    </row>
    <row r="15" spans="2:10">
      <c r="B15" s="151" t="s">
        <v>146</v>
      </c>
      <c r="C15" s="179"/>
      <c r="D15" s="176" t="s">
        <v>205</v>
      </c>
      <c r="E15" s="110" t="s">
        <v>208</v>
      </c>
      <c r="F15" s="111">
        <v>5.4262954711914002</v>
      </c>
      <c r="G15" s="111">
        <v>8.2615947723388796</v>
      </c>
      <c r="H15" s="111">
        <v>3.3290042877197279</v>
      </c>
      <c r="I15" s="173">
        <f>SUM(F15:F16)</f>
        <v>5.9971898078918402</v>
      </c>
      <c r="J15" s="173">
        <f>F15/(F15+F16)</f>
        <v>0.90480635847990221</v>
      </c>
    </row>
    <row r="16" spans="2:10">
      <c r="B16" s="151" t="s">
        <v>146</v>
      </c>
      <c r="C16" s="177"/>
      <c r="D16" s="177"/>
      <c r="E16" s="110" t="s">
        <v>209</v>
      </c>
      <c r="F16" s="111">
        <v>0.57089433670043999</v>
      </c>
      <c r="G16" s="111">
        <v>1.828819036483764</v>
      </c>
      <c r="H16" s="111">
        <v>8.6486048996448406E-2</v>
      </c>
      <c r="I16" s="173"/>
      <c r="J16" s="173"/>
    </row>
    <row r="17" spans="2:10">
      <c r="B17" s="151" t="s">
        <v>116</v>
      </c>
      <c r="C17" s="176" t="s">
        <v>213</v>
      </c>
      <c r="D17" s="178"/>
      <c r="E17" s="110" t="s">
        <v>115</v>
      </c>
      <c r="F17" s="111">
        <v>27.455209350585999</v>
      </c>
      <c r="G17" s="111">
        <v>32.520168304443359</v>
      </c>
      <c r="H17" s="111">
        <v>22.395696640014641</v>
      </c>
      <c r="I17" s="175"/>
      <c r="J17" s="175"/>
    </row>
    <row r="18" spans="2:10">
      <c r="B18" s="151" t="s">
        <v>98</v>
      </c>
      <c r="C18" s="179"/>
      <c r="D18" s="178"/>
      <c r="E18" s="110" t="s">
        <v>97</v>
      </c>
      <c r="F18" s="111">
        <v>43.832382202148395</v>
      </c>
      <c r="G18" s="111">
        <v>50.650566101074403</v>
      </c>
      <c r="H18" s="111">
        <v>37.024063110351563</v>
      </c>
      <c r="I18" s="175"/>
      <c r="J18" s="175"/>
    </row>
    <row r="19" spans="2:10" hidden="1">
      <c r="B19" s="151"/>
      <c r="C19" s="179"/>
      <c r="D19" s="174" t="s">
        <v>161</v>
      </c>
      <c r="E19" s="152" t="s">
        <v>162</v>
      </c>
      <c r="F19" s="167"/>
      <c r="G19" s="168"/>
      <c r="H19" s="168"/>
      <c r="I19" s="175">
        <f>SUM(F19:F20)</f>
        <v>0</v>
      </c>
      <c r="J19" s="175" t="e">
        <f>F19/(F19+F20)</f>
        <v>#DIV/0!</v>
      </c>
    </row>
    <row r="20" spans="2:10" hidden="1">
      <c r="B20" s="151"/>
      <c r="C20" s="179"/>
      <c r="D20" s="174"/>
      <c r="E20" s="152" t="s">
        <v>163</v>
      </c>
      <c r="F20" s="167"/>
      <c r="G20" s="168"/>
      <c r="H20" s="168"/>
      <c r="I20" s="175"/>
      <c r="J20" s="175"/>
    </row>
    <row r="21" spans="2:10" hidden="1">
      <c r="B21" s="151"/>
      <c r="C21" s="179"/>
      <c r="D21" s="174" t="s">
        <v>25</v>
      </c>
      <c r="E21" s="152" t="s">
        <v>164</v>
      </c>
      <c r="F21" s="167"/>
      <c r="G21" s="168"/>
      <c r="H21" s="168"/>
      <c r="I21" s="175">
        <f>SUM(F21:F22)</f>
        <v>0</v>
      </c>
      <c r="J21" s="175" t="e">
        <f>F21/(F21+F22)</f>
        <v>#DIV/0!</v>
      </c>
    </row>
    <row r="22" spans="2:10" hidden="1">
      <c r="B22" s="151"/>
      <c r="C22" s="179"/>
      <c r="D22" s="174"/>
      <c r="E22" s="152" t="s">
        <v>165</v>
      </c>
      <c r="F22" s="167"/>
      <c r="G22" s="168"/>
      <c r="H22" s="168"/>
      <c r="I22" s="175"/>
      <c r="J22" s="175"/>
    </row>
    <row r="23" spans="2:10" hidden="1">
      <c r="B23" s="151"/>
      <c r="C23" s="179"/>
      <c r="D23" s="174" t="s">
        <v>166</v>
      </c>
      <c r="E23" s="152" t="s">
        <v>167</v>
      </c>
      <c r="F23" s="167"/>
      <c r="G23" s="167"/>
      <c r="H23" s="167"/>
      <c r="I23" s="175">
        <f>SUM(F23:F24)</f>
        <v>0</v>
      </c>
      <c r="J23" s="175" t="e">
        <f>F23/(F23+F24)</f>
        <v>#DIV/0!</v>
      </c>
    </row>
    <row r="24" spans="2:10" hidden="1">
      <c r="B24" s="151"/>
      <c r="C24" s="179"/>
      <c r="D24" s="174"/>
      <c r="E24" s="152" t="s">
        <v>168</v>
      </c>
      <c r="F24" s="167"/>
      <c r="G24" s="167"/>
      <c r="H24" s="167"/>
      <c r="I24" s="175"/>
      <c r="J24" s="175"/>
    </row>
    <row r="25" spans="2:10" hidden="1">
      <c r="B25" s="151"/>
      <c r="C25" s="179"/>
      <c r="D25" s="174" t="s">
        <v>28</v>
      </c>
      <c r="E25" s="152" t="s">
        <v>169</v>
      </c>
      <c r="F25" s="169"/>
      <c r="G25" s="169"/>
      <c r="H25" s="169"/>
      <c r="I25" s="175">
        <f>SUM(F25:F26)</f>
        <v>0</v>
      </c>
      <c r="J25" s="175" t="e">
        <f>F25/(F25+F26)</f>
        <v>#DIV/0!</v>
      </c>
    </row>
    <row r="26" spans="2:10" hidden="1">
      <c r="B26" s="151"/>
      <c r="C26" s="179"/>
      <c r="D26" s="174"/>
      <c r="E26" s="152" t="s">
        <v>170</v>
      </c>
      <c r="F26" s="169"/>
      <c r="G26" s="169"/>
      <c r="H26" s="169"/>
      <c r="I26" s="175"/>
      <c r="J26" s="175"/>
    </row>
    <row r="27" spans="2:10">
      <c r="B27" s="151" t="s">
        <v>132</v>
      </c>
      <c r="C27" s="179"/>
      <c r="D27" s="172" t="s">
        <v>33</v>
      </c>
      <c r="E27" s="110" t="s">
        <v>203</v>
      </c>
      <c r="F27" s="111">
        <v>0</v>
      </c>
      <c r="G27" s="111">
        <v>0.77103841304779197</v>
      </c>
      <c r="H27" s="111">
        <v>0</v>
      </c>
      <c r="I27" s="173">
        <f>SUM(F27:F28)</f>
        <v>28.133425903320397</v>
      </c>
      <c r="J27" s="173">
        <f>F27/(F27+F28)</f>
        <v>0</v>
      </c>
    </row>
    <row r="28" spans="2:10">
      <c r="B28" s="151" t="s">
        <v>132</v>
      </c>
      <c r="C28" s="179"/>
      <c r="D28" s="172"/>
      <c r="E28" s="110" t="s">
        <v>204</v>
      </c>
      <c r="F28" s="111">
        <v>28.133425903320397</v>
      </c>
      <c r="G28" s="111">
        <v>33.417999267578118</v>
      </c>
      <c r="H28" s="111">
        <v>22.854780197143558</v>
      </c>
      <c r="I28" s="173"/>
      <c r="J28" s="173"/>
    </row>
    <row r="29" spans="2:10">
      <c r="B29" s="123" t="s">
        <v>147</v>
      </c>
      <c r="C29" s="179"/>
      <c r="D29" s="176" t="s">
        <v>205</v>
      </c>
      <c r="E29" s="110" t="s">
        <v>208</v>
      </c>
      <c r="F29" s="111">
        <v>8.2991607666015597</v>
      </c>
      <c r="G29" s="111">
        <v>11.529154777526839</v>
      </c>
      <c r="H29" s="111">
        <v>5.7383460998535201</v>
      </c>
      <c r="I29" s="173">
        <f>SUM(F29:F30)</f>
        <v>8.2991607666015597</v>
      </c>
      <c r="J29" s="173">
        <f>F29/(F29+F30)</f>
        <v>1</v>
      </c>
    </row>
    <row r="30" spans="2:10">
      <c r="B30" s="123" t="s">
        <v>147</v>
      </c>
      <c r="C30" s="177"/>
      <c r="D30" s="177"/>
      <c r="E30" s="110" t="s">
        <v>209</v>
      </c>
      <c r="F30" s="111">
        <v>0</v>
      </c>
      <c r="G30" s="111">
        <v>0.77638822793960405</v>
      </c>
      <c r="H30" s="111">
        <v>0</v>
      </c>
      <c r="I30" s="173"/>
      <c r="J30" s="173"/>
    </row>
    <row r="31" spans="2:10">
      <c r="B31" s="123" t="s">
        <v>117</v>
      </c>
      <c r="C31" s="176" t="s">
        <v>214</v>
      </c>
      <c r="D31" s="178"/>
      <c r="E31" s="110" t="s">
        <v>115</v>
      </c>
      <c r="F31" s="111">
        <v>32.061923217773398</v>
      </c>
      <c r="G31" s="111">
        <v>37.414390563964837</v>
      </c>
      <c r="H31" s="111">
        <v>26.715539932250959</v>
      </c>
      <c r="I31" s="175"/>
      <c r="J31" s="175"/>
    </row>
    <row r="32" spans="2:10">
      <c r="B32" s="123" t="s">
        <v>99</v>
      </c>
      <c r="C32" s="179"/>
      <c r="D32" s="178"/>
      <c r="E32" s="110" t="s">
        <v>97</v>
      </c>
      <c r="F32" s="111">
        <v>0</v>
      </c>
      <c r="G32" s="111">
        <v>2.9006929397582999</v>
      </c>
      <c r="H32" s="111">
        <v>0</v>
      </c>
      <c r="I32" s="175"/>
      <c r="J32" s="175"/>
    </row>
    <row r="33" spans="2:10" hidden="1">
      <c r="B33" s="123"/>
      <c r="C33" s="179"/>
      <c r="D33" s="174" t="s">
        <v>161</v>
      </c>
      <c r="E33" s="152" t="s">
        <v>162</v>
      </c>
      <c r="F33" s="167"/>
      <c r="G33" s="168"/>
      <c r="H33" s="168"/>
      <c r="I33" s="175">
        <f>SUM(F33:F34)</f>
        <v>0</v>
      </c>
      <c r="J33" s="175" t="e">
        <f>F33/(F33+F34)</f>
        <v>#DIV/0!</v>
      </c>
    </row>
    <row r="34" spans="2:10" hidden="1">
      <c r="B34" s="123"/>
      <c r="C34" s="179"/>
      <c r="D34" s="174"/>
      <c r="E34" s="152" t="s">
        <v>163</v>
      </c>
      <c r="F34" s="167"/>
      <c r="G34" s="168"/>
      <c r="H34" s="168"/>
      <c r="I34" s="175"/>
      <c r="J34" s="175"/>
    </row>
    <row r="35" spans="2:10" hidden="1">
      <c r="B35" s="123"/>
      <c r="C35" s="179"/>
      <c r="D35" s="174" t="s">
        <v>25</v>
      </c>
      <c r="E35" s="152" t="s">
        <v>164</v>
      </c>
      <c r="F35" s="167"/>
      <c r="G35" s="168"/>
      <c r="H35" s="168"/>
      <c r="I35" s="175">
        <f>SUM(F35:F36)</f>
        <v>0</v>
      </c>
      <c r="J35" s="175" t="e">
        <f>F35/(F35+F36)</f>
        <v>#DIV/0!</v>
      </c>
    </row>
    <row r="36" spans="2:10" hidden="1">
      <c r="B36" s="123"/>
      <c r="C36" s="179"/>
      <c r="D36" s="174"/>
      <c r="E36" s="152" t="s">
        <v>165</v>
      </c>
      <c r="F36" s="167"/>
      <c r="G36" s="168"/>
      <c r="H36" s="168"/>
      <c r="I36" s="175"/>
      <c r="J36" s="175"/>
    </row>
    <row r="37" spans="2:10" hidden="1">
      <c r="B37" s="123"/>
      <c r="C37" s="179"/>
      <c r="D37" s="174" t="s">
        <v>166</v>
      </c>
      <c r="E37" s="152" t="s">
        <v>167</v>
      </c>
      <c r="F37" s="167"/>
      <c r="G37" s="167"/>
      <c r="H37" s="167"/>
      <c r="I37" s="175">
        <f>SUM(F37:F38)</f>
        <v>0</v>
      </c>
      <c r="J37" s="175" t="e">
        <f>F37/(F37+F38)</f>
        <v>#DIV/0!</v>
      </c>
    </row>
    <row r="38" spans="2:10" hidden="1">
      <c r="B38" s="123"/>
      <c r="C38" s="179"/>
      <c r="D38" s="174"/>
      <c r="E38" s="152" t="s">
        <v>168</v>
      </c>
      <c r="F38" s="167"/>
      <c r="G38" s="167"/>
      <c r="H38" s="167"/>
      <c r="I38" s="175"/>
      <c r="J38" s="175"/>
    </row>
    <row r="39" spans="2:10" hidden="1">
      <c r="B39" s="151"/>
      <c r="C39" s="179"/>
      <c r="D39" s="174" t="s">
        <v>28</v>
      </c>
      <c r="E39" s="152" t="s">
        <v>169</v>
      </c>
      <c r="F39" s="169"/>
      <c r="G39" s="169"/>
      <c r="H39" s="169"/>
      <c r="I39" s="175">
        <f>SUM(F39:F40)</f>
        <v>0</v>
      </c>
      <c r="J39" s="175" t="e">
        <f>F39/(F39+F40)</f>
        <v>#DIV/0!</v>
      </c>
    </row>
    <row r="40" spans="2:10" hidden="1">
      <c r="B40" s="151"/>
      <c r="C40" s="179"/>
      <c r="D40" s="174"/>
      <c r="E40" s="152" t="s">
        <v>170</v>
      </c>
      <c r="F40" s="169"/>
      <c r="G40" s="169"/>
      <c r="H40" s="169"/>
      <c r="I40" s="175"/>
      <c r="J40" s="175"/>
    </row>
    <row r="41" spans="2:10">
      <c r="B41" s="151" t="s">
        <v>133</v>
      </c>
      <c r="C41" s="179"/>
      <c r="D41" s="172" t="s">
        <v>33</v>
      </c>
      <c r="E41" s="110" t="s">
        <v>203</v>
      </c>
      <c r="F41" s="111">
        <v>0</v>
      </c>
      <c r="G41" s="111">
        <v>0.84335708618163996</v>
      </c>
      <c r="H41" s="111">
        <v>0</v>
      </c>
      <c r="I41" s="173">
        <f>SUM(F41:F42)</f>
        <v>24.268815612792999</v>
      </c>
      <c r="J41" s="173">
        <f>F41/(F41+F42)</f>
        <v>0</v>
      </c>
    </row>
    <row r="42" spans="2:10">
      <c r="B42" s="151" t="s">
        <v>133</v>
      </c>
      <c r="C42" s="179"/>
      <c r="D42" s="172"/>
      <c r="E42" s="110" t="s">
        <v>204</v>
      </c>
      <c r="F42" s="111">
        <v>24.268815612792999</v>
      </c>
      <c r="G42" s="111">
        <v>29.788797378540039</v>
      </c>
      <c r="H42" s="111">
        <v>19.48021125793456</v>
      </c>
      <c r="I42" s="173"/>
      <c r="J42" s="173"/>
    </row>
    <row r="43" spans="2:10">
      <c r="B43" s="151" t="s">
        <v>148</v>
      </c>
      <c r="C43" s="179"/>
      <c r="D43" s="176" t="s">
        <v>205</v>
      </c>
      <c r="E43" s="110" t="s">
        <v>208</v>
      </c>
      <c r="F43" s="111">
        <v>10.376812744140619</v>
      </c>
      <c r="G43" s="111">
        <v>13.85197830200196</v>
      </c>
      <c r="H43" s="111">
        <v>7.5391993522643999</v>
      </c>
      <c r="I43" s="173">
        <f>SUM(F43:F44)</f>
        <v>10.376812744140619</v>
      </c>
      <c r="J43" s="173">
        <f>F43/(F43+F44)</f>
        <v>1</v>
      </c>
    </row>
    <row r="44" spans="2:10">
      <c r="B44" s="151" t="s">
        <v>148</v>
      </c>
      <c r="C44" s="177"/>
      <c r="D44" s="177"/>
      <c r="E44" s="110" t="s">
        <v>209</v>
      </c>
      <c r="F44" s="111">
        <v>0</v>
      </c>
      <c r="G44" s="111">
        <v>0.73945516347885198</v>
      </c>
      <c r="H44" s="111">
        <v>0</v>
      </c>
      <c r="I44" s="173"/>
      <c r="J44" s="173"/>
    </row>
    <row r="45" spans="2:10">
      <c r="B45" s="151" t="s">
        <v>118</v>
      </c>
      <c r="C45" s="176" t="s">
        <v>215</v>
      </c>
      <c r="D45" s="178"/>
      <c r="E45" s="110" t="s">
        <v>115</v>
      </c>
      <c r="F45" s="111">
        <v>37.934094238281197</v>
      </c>
      <c r="G45" s="111">
        <v>43.909904479980398</v>
      </c>
      <c r="H45" s="111">
        <v>31.965860366821278</v>
      </c>
      <c r="I45" s="175"/>
      <c r="J45" s="175"/>
    </row>
    <row r="46" spans="2:10">
      <c r="B46" s="151" t="s">
        <v>100</v>
      </c>
      <c r="C46" s="179"/>
      <c r="D46" s="178"/>
      <c r="E46" s="110" t="s">
        <v>97</v>
      </c>
      <c r="F46" s="111">
        <v>47.555761718749999</v>
      </c>
      <c r="G46" s="111">
        <v>54.086277008056797</v>
      </c>
      <c r="H46" s="111">
        <v>41.034301757812401</v>
      </c>
      <c r="I46" s="175"/>
      <c r="J46" s="175"/>
    </row>
    <row r="47" spans="2:10" hidden="1">
      <c r="B47" s="151"/>
      <c r="C47" s="179"/>
      <c r="D47" s="174" t="s">
        <v>161</v>
      </c>
      <c r="E47" s="152" t="s">
        <v>162</v>
      </c>
      <c r="F47" s="167"/>
      <c r="G47" s="168"/>
      <c r="H47" s="168"/>
      <c r="I47" s="175">
        <f>SUM(F47:F48)</f>
        <v>0</v>
      </c>
      <c r="J47" s="175" t="e">
        <f>F47/(F47+F48)</f>
        <v>#DIV/0!</v>
      </c>
    </row>
    <row r="48" spans="2:10" hidden="1">
      <c r="B48" s="151"/>
      <c r="C48" s="179"/>
      <c r="D48" s="174"/>
      <c r="E48" s="152" t="s">
        <v>163</v>
      </c>
      <c r="F48" s="167"/>
      <c r="G48" s="168"/>
      <c r="H48" s="168"/>
      <c r="I48" s="175"/>
      <c r="J48" s="175"/>
    </row>
    <row r="49" spans="2:10" hidden="1">
      <c r="B49" s="151"/>
      <c r="C49" s="179"/>
      <c r="D49" s="174" t="s">
        <v>25</v>
      </c>
      <c r="E49" s="152" t="s">
        <v>164</v>
      </c>
      <c r="F49" s="167"/>
      <c r="G49" s="168"/>
      <c r="H49" s="168"/>
      <c r="I49" s="175">
        <f>SUM(F49:F50)</f>
        <v>0</v>
      </c>
      <c r="J49" s="175" t="e">
        <f>F49/(F49+F50)</f>
        <v>#DIV/0!</v>
      </c>
    </row>
    <row r="50" spans="2:10" hidden="1">
      <c r="B50" s="151"/>
      <c r="C50" s="179"/>
      <c r="D50" s="174"/>
      <c r="E50" s="152" t="s">
        <v>165</v>
      </c>
      <c r="F50" s="167"/>
      <c r="G50" s="168"/>
      <c r="H50" s="168"/>
      <c r="I50" s="175"/>
      <c r="J50" s="175"/>
    </row>
    <row r="51" spans="2:10" hidden="1">
      <c r="B51" s="151"/>
      <c r="C51" s="179"/>
      <c r="D51" s="174" t="s">
        <v>166</v>
      </c>
      <c r="E51" s="152" t="s">
        <v>167</v>
      </c>
      <c r="F51" s="167"/>
      <c r="G51" s="167"/>
      <c r="H51" s="167"/>
      <c r="I51" s="175">
        <f>SUM(F51:F52)</f>
        <v>0</v>
      </c>
      <c r="J51" s="175" t="e">
        <f>F51/(F51+F52)</f>
        <v>#DIV/0!</v>
      </c>
    </row>
    <row r="52" spans="2:10" hidden="1">
      <c r="B52" s="151"/>
      <c r="C52" s="179"/>
      <c r="D52" s="174"/>
      <c r="E52" s="152" t="s">
        <v>168</v>
      </c>
      <c r="F52" s="167"/>
      <c r="G52" s="167"/>
      <c r="H52" s="167"/>
      <c r="I52" s="175"/>
      <c r="J52" s="175"/>
    </row>
    <row r="53" spans="2:10" hidden="1">
      <c r="B53" s="151"/>
      <c r="C53" s="179"/>
      <c r="D53" s="174" t="s">
        <v>28</v>
      </c>
      <c r="E53" s="152" t="s">
        <v>169</v>
      </c>
      <c r="F53" s="169"/>
      <c r="G53" s="169"/>
      <c r="H53" s="169"/>
      <c r="I53" s="175">
        <f>SUM(F53:F54)</f>
        <v>0</v>
      </c>
      <c r="J53" s="175" t="e">
        <f>F53/(F53+F54)</f>
        <v>#DIV/0!</v>
      </c>
    </row>
    <row r="54" spans="2:10" hidden="1">
      <c r="B54" s="151"/>
      <c r="C54" s="179"/>
      <c r="D54" s="174"/>
      <c r="E54" s="152" t="s">
        <v>170</v>
      </c>
      <c r="F54" s="169"/>
      <c r="G54" s="169"/>
      <c r="H54" s="169"/>
      <c r="I54" s="175"/>
      <c r="J54" s="175"/>
    </row>
    <row r="55" spans="2:10">
      <c r="B55" s="151" t="s">
        <v>134</v>
      </c>
      <c r="C55" s="179"/>
      <c r="D55" s="172" t="s">
        <v>33</v>
      </c>
      <c r="E55" s="110" t="s">
        <v>203</v>
      </c>
      <c r="F55" s="111">
        <v>0</v>
      </c>
      <c r="G55" s="111">
        <v>0.84487324953079201</v>
      </c>
      <c r="H55" s="111">
        <v>0</v>
      </c>
      <c r="I55" s="173">
        <f>SUM(F55:F56)</f>
        <v>33.675238037109395</v>
      </c>
      <c r="J55" s="173">
        <f>F55/(F55+F56)</f>
        <v>0</v>
      </c>
    </row>
    <row r="56" spans="2:10">
      <c r="B56" s="151" t="s">
        <v>134</v>
      </c>
      <c r="C56" s="179"/>
      <c r="D56" s="172"/>
      <c r="E56" s="110" t="s">
        <v>204</v>
      </c>
      <c r="F56" s="111">
        <v>33.675238037109395</v>
      </c>
      <c r="G56" s="111">
        <v>39.729671478271477</v>
      </c>
      <c r="H56" s="111">
        <v>27.62858390808104</v>
      </c>
      <c r="I56" s="173"/>
      <c r="J56" s="173"/>
    </row>
    <row r="57" spans="2:10">
      <c r="B57" s="151" t="s">
        <v>149</v>
      </c>
      <c r="C57" s="179"/>
      <c r="D57" s="176" t="s">
        <v>205</v>
      </c>
      <c r="E57" s="110" t="s">
        <v>208</v>
      </c>
      <c r="F57" s="111">
        <v>10.4054931640625</v>
      </c>
      <c r="G57" s="111">
        <v>13.9853563308716</v>
      </c>
      <c r="H57" s="111">
        <v>7.49718284606932</v>
      </c>
      <c r="I57" s="173">
        <f>SUM(F57:F58)</f>
        <v>10.4054931640625</v>
      </c>
      <c r="J57" s="173">
        <f>F57/(F57+F58)</f>
        <v>1</v>
      </c>
    </row>
    <row r="58" spans="2:10">
      <c r="B58" s="151" t="s">
        <v>149</v>
      </c>
      <c r="C58" s="177"/>
      <c r="D58" s="177"/>
      <c r="E58" s="110" t="s">
        <v>209</v>
      </c>
      <c r="F58" s="111">
        <v>0</v>
      </c>
      <c r="G58" s="111">
        <v>0.77857482433319203</v>
      </c>
      <c r="H58" s="111">
        <v>0</v>
      </c>
      <c r="I58" s="173"/>
      <c r="J58" s="173"/>
    </row>
    <row r="59" spans="2:10">
      <c r="B59" s="151" t="s">
        <v>119</v>
      </c>
      <c r="C59" s="176" t="s">
        <v>216</v>
      </c>
      <c r="D59" s="178"/>
      <c r="E59" s="110" t="s">
        <v>115</v>
      </c>
      <c r="F59" s="111">
        <v>64.943969726562599</v>
      </c>
      <c r="G59" s="111">
        <v>72.450653076172003</v>
      </c>
      <c r="H59" s="111">
        <v>57.449230194091598</v>
      </c>
      <c r="I59" s="175"/>
      <c r="J59" s="175"/>
    </row>
    <row r="60" spans="2:10">
      <c r="B60" s="151" t="s">
        <v>101</v>
      </c>
      <c r="C60" s="179"/>
      <c r="D60" s="178"/>
      <c r="E60" s="110" t="s">
        <v>97</v>
      </c>
      <c r="F60" s="111">
        <v>85.421209716796795</v>
      </c>
      <c r="G60" s="111">
        <v>94.470161437988395</v>
      </c>
      <c r="H60" s="111">
        <v>76.389625549316406</v>
      </c>
      <c r="I60" s="175"/>
      <c r="J60" s="175"/>
    </row>
    <row r="61" spans="2:10" hidden="1">
      <c r="B61" s="151"/>
      <c r="C61" s="179"/>
      <c r="D61" s="174" t="s">
        <v>161</v>
      </c>
      <c r="E61" s="152" t="s">
        <v>162</v>
      </c>
      <c r="F61" s="167"/>
      <c r="G61" s="168"/>
      <c r="H61" s="168"/>
      <c r="I61" s="175">
        <f>SUM(F61:F62)</f>
        <v>0</v>
      </c>
      <c r="J61" s="175" t="e">
        <f>F61/(F61+F62)</f>
        <v>#DIV/0!</v>
      </c>
    </row>
    <row r="62" spans="2:10" hidden="1">
      <c r="B62" s="151"/>
      <c r="C62" s="179"/>
      <c r="D62" s="174"/>
      <c r="E62" s="152" t="s">
        <v>163</v>
      </c>
      <c r="F62" s="167"/>
      <c r="G62" s="168"/>
      <c r="H62" s="168"/>
      <c r="I62" s="175"/>
      <c r="J62" s="175"/>
    </row>
    <row r="63" spans="2:10" hidden="1">
      <c r="B63" s="151"/>
      <c r="C63" s="179"/>
      <c r="D63" s="174" t="s">
        <v>25</v>
      </c>
      <c r="E63" s="152" t="s">
        <v>164</v>
      </c>
      <c r="F63" s="167"/>
      <c r="G63" s="168"/>
      <c r="H63" s="168"/>
      <c r="I63" s="175">
        <f>SUM(F63:F64)</f>
        <v>0</v>
      </c>
      <c r="J63" s="175" t="e">
        <f>F63/(F63+F64)</f>
        <v>#DIV/0!</v>
      </c>
    </row>
    <row r="64" spans="2:10" hidden="1">
      <c r="B64" s="151"/>
      <c r="C64" s="179"/>
      <c r="D64" s="174"/>
      <c r="E64" s="152" t="s">
        <v>165</v>
      </c>
      <c r="F64" s="167"/>
      <c r="G64" s="168"/>
      <c r="H64" s="168"/>
      <c r="I64" s="175"/>
      <c r="J64" s="175"/>
    </row>
    <row r="65" spans="2:10" hidden="1">
      <c r="B65" s="151"/>
      <c r="C65" s="179"/>
      <c r="D65" s="174" t="s">
        <v>166</v>
      </c>
      <c r="E65" s="152" t="s">
        <v>167</v>
      </c>
      <c r="F65" s="167"/>
      <c r="G65" s="167"/>
      <c r="H65" s="167"/>
      <c r="I65" s="175">
        <f>SUM(F65:F66)</f>
        <v>0</v>
      </c>
      <c r="J65" s="175" t="e">
        <f>F65/(F65+F66)</f>
        <v>#DIV/0!</v>
      </c>
    </row>
    <row r="66" spans="2:10" hidden="1">
      <c r="B66" s="151"/>
      <c r="C66" s="179"/>
      <c r="D66" s="174"/>
      <c r="E66" s="152" t="s">
        <v>168</v>
      </c>
      <c r="F66" s="167"/>
      <c r="G66" s="167"/>
      <c r="H66" s="167"/>
      <c r="I66" s="175"/>
      <c r="J66" s="175"/>
    </row>
    <row r="67" spans="2:10" hidden="1">
      <c r="B67" s="151"/>
      <c r="C67" s="179"/>
      <c r="D67" s="174" t="s">
        <v>28</v>
      </c>
      <c r="E67" s="152" t="s">
        <v>169</v>
      </c>
      <c r="F67" s="169"/>
      <c r="G67" s="169"/>
      <c r="H67" s="169"/>
      <c r="I67" s="175">
        <f>SUM(F67:F68)</f>
        <v>0</v>
      </c>
      <c r="J67" s="175" t="e">
        <f>F67/(F67+F68)</f>
        <v>#DIV/0!</v>
      </c>
    </row>
    <row r="68" spans="2:10" hidden="1">
      <c r="B68" s="151"/>
      <c r="C68" s="179"/>
      <c r="D68" s="174"/>
      <c r="E68" s="152" t="s">
        <v>170</v>
      </c>
      <c r="F68" s="169"/>
      <c r="G68" s="169"/>
      <c r="H68" s="169"/>
      <c r="I68" s="175"/>
      <c r="J68" s="175"/>
    </row>
    <row r="69" spans="2:10">
      <c r="B69" s="151" t="s">
        <v>135</v>
      </c>
      <c r="C69" s="179"/>
      <c r="D69" s="172" t="s">
        <v>33</v>
      </c>
      <c r="E69" s="110" t="s">
        <v>203</v>
      </c>
      <c r="F69" s="111">
        <v>0</v>
      </c>
      <c r="G69" s="111">
        <v>0.877638399600984</v>
      </c>
      <c r="H69" s="111">
        <v>0</v>
      </c>
      <c r="I69" s="173">
        <f>SUM(F69:F70)</f>
        <v>62.806970214843794</v>
      </c>
      <c r="J69" s="173">
        <f>F69/(F69+F70)</f>
        <v>0</v>
      </c>
    </row>
    <row r="70" spans="2:10">
      <c r="B70" s="151" t="s">
        <v>135</v>
      </c>
      <c r="C70" s="179"/>
      <c r="D70" s="172"/>
      <c r="E70" s="110" t="s">
        <v>204</v>
      </c>
      <c r="F70" s="111">
        <v>62.806970214843794</v>
      </c>
      <c r="G70" s="111">
        <v>71.249382019042798</v>
      </c>
      <c r="H70" s="111">
        <v>54.379669189453203</v>
      </c>
      <c r="I70" s="173"/>
      <c r="J70" s="173"/>
    </row>
    <row r="71" spans="2:10">
      <c r="B71" s="151" t="s">
        <v>150</v>
      </c>
      <c r="C71" s="179"/>
      <c r="D71" s="176" t="s">
        <v>205</v>
      </c>
      <c r="E71" s="110" t="s">
        <v>208</v>
      </c>
      <c r="F71" s="111">
        <v>17.711074829101559</v>
      </c>
      <c r="G71" s="111">
        <v>22.42985916137696</v>
      </c>
      <c r="H71" s="111">
        <v>13.70807743072508</v>
      </c>
      <c r="I71" s="173">
        <f>SUM(F71:F72)</f>
        <v>19.368659210205074</v>
      </c>
      <c r="J71" s="173">
        <f>F71/(F71+F72)</f>
        <v>0.91441925003099045</v>
      </c>
    </row>
    <row r="72" spans="2:10">
      <c r="B72" s="151" t="s">
        <v>150</v>
      </c>
      <c r="C72" s="177"/>
      <c r="D72" s="177"/>
      <c r="E72" s="110" t="s">
        <v>209</v>
      </c>
      <c r="F72" s="111">
        <v>1.657584381103516</v>
      </c>
      <c r="G72" s="111">
        <v>3.3887259960174561</v>
      </c>
      <c r="H72" s="111">
        <v>0.64915102720260798</v>
      </c>
      <c r="I72" s="173"/>
      <c r="J72" s="173"/>
    </row>
    <row r="73" spans="2:10">
      <c r="B73" s="151" t="s">
        <v>120</v>
      </c>
      <c r="C73" s="176" t="s">
        <v>217</v>
      </c>
      <c r="D73" s="178"/>
      <c r="E73" s="110" t="s">
        <v>115</v>
      </c>
      <c r="F73" s="111">
        <v>35.919284057617197</v>
      </c>
      <c r="G73" s="111">
        <v>41.671092987060398</v>
      </c>
      <c r="H73" s="111">
        <v>30.174495697021481</v>
      </c>
      <c r="I73" s="175"/>
      <c r="J73" s="175"/>
    </row>
    <row r="74" spans="2:10">
      <c r="B74" s="151" t="s">
        <v>102</v>
      </c>
      <c r="C74" s="179"/>
      <c r="D74" s="178"/>
      <c r="E74" s="110" t="s">
        <v>97</v>
      </c>
      <c r="F74" s="111">
        <v>39.757055664062605</v>
      </c>
      <c r="G74" s="111">
        <v>45.827350616455199</v>
      </c>
      <c r="H74" s="111">
        <v>33.69458389282228</v>
      </c>
      <c r="I74" s="175"/>
      <c r="J74" s="175"/>
    </row>
    <row r="75" spans="2:10" hidden="1">
      <c r="B75" s="151"/>
      <c r="C75" s="179"/>
      <c r="D75" s="174" t="s">
        <v>161</v>
      </c>
      <c r="E75" s="152" t="s">
        <v>162</v>
      </c>
      <c r="F75" s="167"/>
      <c r="G75" s="168"/>
      <c r="H75" s="168"/>
      <c r="I75" s="175">
        <f>SUM(F75:F76)</f>
        <v>0</v>
      </c>
      <c r="J75" s="175" t="e">
        <f>F75/(F75+F76)</f>
        <v>#DIV/0!</v>
      </c>
    </row>
    <row r="76" spans="2:10" hidden="1">
      <c r="B76" s="151"/>
      <c r="C76" s="179"/>
      <c r="D76" s="174"/>
      <c r="E76" s="152" t="s">
        <v>163</v>
      </c>
      <c r="F76" s="167"/>
      <c r="G76" s="168"/>
      <c r="H76" s="168"/>
      <c r="I76" s="175"/>
      <c r="J76" s="175"/>
    </row>
    <row r="77" spans="2:10" hidden="1">
      <c r="B77" s="151"/>
      <c r="C77" s="179"/>
      <c r="D77" s="174" t="s">
        <v>25</v>
      </c>
      <c r="E77" s="152" t="s">
        <v>164</v>
      </c>
      <c r="F77" s="167"/>
      <c r="G77" s="168"/>
      <c r="H77" s="168"/>
      <c r="I77" s="175">
        <f>SUM(F77:F78)</f>
        <v>0</v>
      </c>
      <c r="J77" s="175" t="e">
        <f>F77/(F77+F78)</f>
        <v>#DIV/0!</v>
      </c>
    </row>
    <row r="78" spans="2:10" hidden="1">
      <c r="B78" s="151"/>
      <c r="C78" s="179"/>
      <c r="D78" s="174"/>
      <c r="E78" s="152" t="s">
        <v>165</v>
      </c>
      <c r="F78" s="167"/>
      <c r="G78" s="168"/>
      <c r="H78" s="168"/>
      <c r="I78" s="175"/>
      <c r="J78" s="175"/>
    </row>
    <row r="79" spans="2:10" hidden="1">
      <c r="B79" s="151"/>
      <c r="C79" s="179"/>
      <c r="D79" s="174" t="s">
        <v>166</v>
      </c>
      <c r="E79" s="152" t="s">
        <v>167</v>
      </c>
      <c r="F79" s="167"/>
      <c r="G79" s="167"/>
      <c r="H79" s="167"/>
      <c r="I79" s="175">
        <f>SUM(F79:F80)</f>
        <v>0</v>
      </c>
      <c r="J79" s="175" t="e">
        <f>F79/(F79+F80)</f>
        <v>#DIV/0!</v>
      </c>
    </row>
    <row r="80" spans="2:10" hidden="1">
      <c r="B80" s="151"/>
      <c r="C80" s="179"/>
      <c r="D80" s="174"/>
      <c r="E80" s="152" t="s">
        <v>168</v>
      </c>
      <c r="F80" s="167"/>
      <c r="G80" s="167"/>
      <c r="H80" s="167"/>
      <c r="I80" s="175"/>
      <c r="J80" s="175"/>
    </row>
    <row r="81" spans="2:10" hidden="1">
      <c r="B81" s="151"/>
      <c r="C81" s="179"/>
      <c r="D81" s="174" t="s">
        <v>28</v>
      </c>
      <c r="E81" s="152" t="s">
        <v>169</v>
      </c>
      <c r="F81" s="169"/>
      <c r="G81" s="169"/>
      <c r="H81" s="169"/>
      <c r="I81" s="175">
        <f>SUM(F81:F82)</f>
        <v>0</v>
      </c>
      <c r="J81" s="175" t="e">
        <f>F81/(F81+F82)</f>
        <v>#DIV/0!</v>
      </c>
    </row>
    <row r="82" spans="2:10" hidden="1">
      <c r="B82" s="151"/>
      <c r="C82" s="179"/>
      <c r="D82" s="174"/>
      <c r="E82" s="152" t="s">
        <v>170</v>
      </c>
      <c r="F82" s="169"/>
      <c r="G82" s="169"/>
      <c r="H82" s="169"/>
      <c r="I82" s="175"/>
      <c r="J82" s="175"/>
    </row>
    <row r="83" spans="2:10">
      <c r="B83" s="151" t="s">
        <v>136</v>
      </c>
      <c r="C83" s="179"/>
      <c r="D83" s="172" t="s">
        <v>33</v>
      </c>
      <c r="E83" s="110" t="s">
        <v>203</v>
      </c>
      <c r="F83" s="111">
        <v>0</v>
      </c>
      <c r="G83" s="111">
        <v>0.72702449560165605</v>
      </c>
      <c r="H83" s="111">
        <v>0</v>
      </c>
      <c r="I83" s="173">
        <f>SUM(F83:F84)</f>
        <v>29.208010864257801</v>
      </c>
      <c r="J83" s="173">
        <f>F83/(F83+F84)</f>
        <v>0</v>
      </c>
    </row>
    <row r="84" spans="2:10">
      <c r="B84" s="151" t="s">
        <v>136</v>
      </c>
      <c r="C84" s="179"/>
      <c r="D84" s="172"/>
      <c r="E84" s="110" t="s">
        <v>204</v>
      </c>
      <c r="F84" s="111">
        <v>29.208010864257801</v>
      </c>
      <c r="G84" s="111">
        <v>34.436901092529283</v>
      </c>
      <c r="H84" s="111">
        <v>23.984926223754879</v>
      </c>
      <c r="I84" s="173"/>
      <c r="J84" s="173"/>
    </row>
    <row r="85" spans="2:10">
      <c r="B85" s="151" t="s">
        <v>151</v>
      </c>
      <c r="C85" s="179"/>
      <c r="D85" s="176" t="s">
        <v>205</v>
      </c>
      <c r="E85" s="110" t="s">
        <v>208</v>
      </c>
      <c r="F85" s="111">
        <v>10.26583557128906</v>
      </c>
      <c r="G85" s="111">
        <v>13.74953842163084</v>
      </c>
      <c r="H85" s="111">
        <v>7.42822265625</v>
      </c>
      <c r="I85" s="173">
        <f>SUM(F85:F86)</f>
        <v>10.766088819503782</v>
      </c>
      <c r="J85" s="173">
        <f>F85/(F85+F86)</f>
        <v>0.95353435619921079</v>
      </c>
    </row>
    <row r="86" spans="2:10">
      <c r="B86" s="151" t="s">
        <v>151</v>
      </c>
      <c r="C86" s="177"/>
      <c r="D86" s="177"/>
      <c r="E86" s="110" t="s">
        <v>209</v>
      </c>
      <c r="F86" s="111">
        <v>0.50025324821472206</v>
      </c>
      <c r="G86" s="111">
        <v>1.6024987697601321</v>
      </c>
      <c r="H86" s="111">
        <v>7.5784951448440399E-2</v>
      </c>
      <c r="I86" s="173"/>
      <c r="J86" s="173"/>
    </row>
    <row r="87" spans="2:10">
      <c r="B87" s="151" t="s">
        <v>121</v>
      </c>
      <c r="C87" s="176" t="s">
        <v>218</v>
      </c>
      <c r="D87" s="178"/>
      <c r="E87" s="110" t="s">
        <v>115</v>
      </c>
      <c r="F87" s="111">
        <v>32.261364746093804</v>
      </c>
      <c r="G87" s="111">
        <v>37.920444488525398</v>
      </c>
      <c r="H87" s="111">
        <v>26.609083175659158</v>
      </c>
      <c r="I87" s="175"/>
      <c r="J87" s="175"/>
    </row>
    <row r="88" spans="2:10">
      <c r="B88" s="151" t="s">
        <v>103</v>
      </c>
      <c r="C88" s="179"/>
      <c r="D88" s="178"/>
      <c r="E88" s="110" t="s">
        <v>97</v>
      </c>
      <c r="F88" s="111">
        <v>50.849795532226601</v>
      </c>
      <c r="G88" s="111">
        <v>57.589427947997997</v>
      </c>
      <c r="H88" s="111">
        <v>44.119800567626797</v>
      </c>
      <c r="I88" s="175"/>
      <c r="J88" s="175"/>
    </row>
    <row r="89" spans="2:10" hidden="1">
      <c r="B89" s="151"/>
      <c r="C89" s="179"/>
      <c r="D89" s="174" t="s">
        <v>161</v>
      </c>
      <c r="E89" s="152" t="s">
        <v>162</v>
      </c>
      <c r="F89" s="167"/>
      <c r="G89" s="168"/>
      <c r="H89" s="168"/>
      <c r="I89" s="175">
        <f>SUM(F89:F90)</f>
        <v>0</v>
      </c>
      <c r="J89" s="175" t="e">
        <f>F89/(F89+F90)</f>
        <v>#DIV/0!</v>
      </c>
    </row>
    <row r="90" spans="2:10" hidden="1">
      <c r="B90" s="151"/>
      <c r="C90" s="179"/>
      <c r="D90" s="174"/>
      <c r="E90" s="152" t="s">
        <v>163</v>
      </c>
      <c r="F90" s="167"/>
      <c r="G90" s="168"/>
      <c r="H90" s="168"/>
      <c r="I90" s="175"/>
      <c r="J90" s="175"/>
    </row>
    <row r="91" spans="2:10" hidden="1">
      <c r="B91" s="151"/>
      <c r="C91" s="179"/>
      <c r="D91" s="174" t="s">
        <v>25</v>
      </c>
      <c r="E91" s="152" t="s">
        <v>164</v>
      </c>
      <c r="F91" s="167"/>
      <c r="G91" s="168"/>
      <c r="H91" s="168"/>
      <c r="I91" s="175">
        <f>SUM(F91:F92)</f>
        <v>0</v>
      </c>
      <c r="J91" s="175" t="e">
        <f>F91/(F91+F92)</f>
        <v>#DIV/0!</v>
      </c>
    </row>
    <row r="92" spans="2:10" hidden="1">
      <c r="B92" s="151"/>
      <c r="C92" s="179"/>
      <c r="D92" s="174"/>
      <c r="E92" s="152" t="s">
        <v>165</v>
      </c>
      <c r="F92" s="167"/>
      <c r="G92" s="168"/>
      <c r="H92" s="168"/>
      <c r="I92" s="175"/>
      <c r="J92" s="175"/>
    </row>
    <row r="93" spans="2:10" hidden="1">
      <c r="B93" s="151"/>
      <c r="C93" s="179"/>
      <c r="D93" s="174" t="s">
        <v>166</v>
      </c>
      <c r="E93" s="152" t="s">
        <v>167</v>
      </c>
      <c r="F93" s="167"/>
      <c r="G93" s="167"/>
      <c r="H93" s="167"/>
      <c r="I93" s="175">
        <f>SUM(F93:F94)</f>
        <v>0</v>
      </c>
      <c r="J93" s="175" t="e">
        <f>F93/(F93+F94)</f>
        <v>#DIV/0!</v>
      </c>
    </row>
    <row r="94" spans="2:10" hidden="1">
      <c r="B94" s="151"/>
      <c r="C94" s="179"/>
      <c r="D94" s="174"/>
      <c r="E94" s="152" t="s">
        <v>168</v>
      </c>
      <c r="F94" s="167"/>
      <c r="G94" s="167"/>
      <c r="H94" s="167"/>
      <c r="I94" s="175"/>
      <c r="J94" s="175"/>
    </row>
    <row r="95" spans="2:10" hidden="1">
      <c r="B95" s="151"/>
      <c r="C95" s="179"/>
      <c r="D95" s="174" t="s">
        <v>28</v>
      </c>
      <c r="E95" s="152" t="s">
        <v>169</v>
      </c>
      <c r="F95" s="169"/>
      <c r="G95" s="169"/>
      <c r="H95" s="169"/>
      <c r="I95" s="175">
        <f>SUM(F95:F96)</f>
        <v>0</v>
      </c>
      <c r="J95" s="175" t="e">
        <f>F95/(F95+F96)</f>
        <v>#DIV/0!</v>
      </c>
    </row>
    <row r="96" spans="2:10" hidden="1">
      <c r="B96" s="151"/>
      <c r="C96" s="179"/>
      <c r="D96" s="174"/>
      <c r="E96" s="152" t="s">
        <v>170</v>
      </c>
      <c r="F96" s="169"/>
      <c r="G96" s="169"/>
      <c r="H96" s="169"/>
      <c r="I96" s="175"/>
      <c r="J96" s="175"/>
    </row>
    <row r="97" spans="2:10">
      <c r="B97" s="151" t="s">
        <v>137</v>
      </c>
      <c r="C97" s="179"/>
      <c r="D97" s="172" t="s">
        <v>33</v>
      </c>
      <c r="E97" s="110" t="s">
        <v>203</v>
      </c>
      <c r="F97" s="111">
        <v>0</v>
      </c>
      <c r="G97" s="111">
        <v>0.76195436716079601</v>
      </c>
      <c r="H97" s="111">
        <v>0</v>
      </c>
      <c r="I97" s="173">
        <f>SUM(F97:F98)</f>
        <v>31.639733886718801</v>
      </c>
      <c r="J97" s="173">
        <f>F97/(F97+F98)</f>
        <v>0</v>
      </c>
    </row>
    <row r="98" spans="2:10">
      <c r="B98" s="151" t="s">
        <v>137</v>
      </c>
      <c r="C98" s="179"/>
      <c r="D98" s="172"/>
      <c r="E98" s="110" t="s">
        <v>204</v>
      </c>
      <c r="F98" s="111">
        <v>31.639733886718801</v>
      </c>
      <c r="G98" s="111">
        <v>37.212051391601563</v>
      </c>
      <c r="H98" s="111">
        <v>26.074005126953121</v>
      </c>
      <c r="I98" s="173"/>
      <c r="J98" s="173"/>
    </row>
    <row r="99" spans="2:10">
      <c r="B99" s="151" t="s">
        <v>152</v>
      </c>
      <c r="C99" s="179"/>
      <c r="D99" s="176" t="s">
        <v>205</v>
      </c>
      <c r="E99" s="110" t="s">
        <v>208</v>
      </c>
      <c r="F99" s="111">
        <v>8.8753623962402397</v>
      </c>
      <c r="G99" s="111">
        <v>12.32990550994872</v>
      </c>
      <c r="H99" s="111">
        <v>6.1366372108459597</v>
      </c>
      <c r="I99" s="173">
        <f>SUM(F99:F100)</f>
        <v>8.8753623962402397</v>
      </c>
      <c r="J99" s="173">
        <f>F99/(F99+F100)</f>
        <v>1</v>
      </c>
    </row>
    <row r="100" spans="2:10">
      <c r="B100" s="151" t="s">
        <v>152</v>
      </c>
      <c r="C100" s="177"/>
      <c r="D100" s="177"/>
      <c r="E100" s="110" t="s">
        <v>209</v>
      </c>
      <c r="F100" s="111">
        <v>0</v>
      </c>
      <c r="G100" s="111">
        <v>0.83024597167968806</v>
      </c>
      <c r="H100" s="111">
        <v>0</v>
      </c>
      <c r="I100" s="173"/>
      <c r="J100" s="173"/>
    </row>
    <row r="101" spans="2:10">
      <c r="B101" s="151" t="s">
        <v>122</v>
      </c>
      <c r="C101" s="176" t="s">
        <v>219</v>
      </c>
      <c r="D101" s="178"/>
      <c r="E101" s="110" t="s">
        <v>115</v>
      </c>
      <c r="F101" s="111">
        <v>38.862884521484396</v>
      </c>
      <c r="G101" s="111">
        <v>44.869869232177599</v>
      </c>
      <c r="H101" s="111">
        <v>32.863555908203118</v>
      </c>
      <c r="I101" s="175"/>
      <c r="J101" s="175"/>
    </row>
    <row r="102" spans="2:10">
      <c r="B102" s="151" t="s">
        <v>104</v>
      </c>
      <c r="C102" s="179"/>
      <c r="D102" s="178"/>
      <c r="E102" s="110" t="s">
        <v>97</v>
      </c>
      <c r="F102" s="111">
        <v>53.538452148437599</v>
      </c>
      <c r="G102" s="111">
        <v>60.602504730224801</v>
      </c>
      <c r="H102" s="111">
        <v>46.484985351562401</v>
      </c>
      <c r="I102" s="175"/>
      <c r="J102" s="175"/>
    </row>
    <row r="103" spans="2:10" hidden="1">
      <c r="B103" s="151"/>
      <c r="C103" s="179"/>
      <c r="D103" s="174" t="s">
        <v>161</v>
      </c>
      <c r="E103" s="152" t="s">
        <v>162</v>
      </c>
      <c r="F103" s="167"/>
      <c r="G103" s="168"/>
      <c r="H103" s="168"/>
      <c r="I103" s="175">
        <f>SUM(F103:F104)</f>
        <v>0</v>
      </c>
      <c r="J103" s="175" t="e">
        <f>F103/(F103+F104)</f>
        <v>#DIV/0!</v>
      </c>
    </row>
    <row r="104" spans="2:10" hidden="1">
      <c r="B104" s="151"/>
      <c r="C104" s="179"/>
      <c r="D104" s="174"/>
      <c r="E104" s="152" t="s">
        <v>163</v>
      </c>
      <c r="F104" s="167"/>
      <c r="G104" s="168"/>
      <c r="H104" s="168"/>
      <c r="I104" s="175"/>
      <c r="J104" s="175"/>
    </row>
    <row r="105" spans="2:10" hidden="1">
      <c r="B105" s="151"/>
      <c r="C105" s="179"/>
      <c r="D105" s="174" t="s">
        <v>25</v>
      </c>
      <c r="E105" s="152" t="s">
        <v>164</v>
      </c>
      <c r="F105" s="167"/>
      <c r="G105" s="168"/>
      <c r="H105" s="168"/>
      <c r="I105" s="175">
        <f>SUM(F105:F106)</f>
        <v>0</v>
      </c>
      <c r="J105" s="175" t="e">
        <f>F105/(F105+F106)</f>
        <v>#DIV/0!</v>
      </c>
    </row>
    <row r="106" spans="2:10" hidden="1">
      <c r="B106" s="151"/>
      <c r="C106" s="179"/>
      <c r="D106" s="174"/>
      <c r="E106" s="152" t="s">
        <v>165</v>
      </c>
      <c r="F106" s="167"/>
      <c r="G106" s="168"/>
      <c r="H106" s="168"/>
      <c r="I106" s="175"/>
      <c r="J106" s="175"/>
    </row>
    <row r="107" spans="2:10" hidden="1">
      <c r="B107" s="151"/>
      <c r="C107" s="179"/>
      <c r="D107" s="174" t="s">
        <v>166</v>
      </c>
      <c r="E107" s="152" t="s">
        <v>167</v>
      </c>
      <c r="F107" s="167"/>
      <c r="G107" s="167"/>
      <c r="H107" s="167"/>
      <c r="I107" s="175">
        <f>SUM(F107:F108)</f>
        <v>0</v>
      </c>
      <c r="J107" s="175" t="e">
        <f>F107/(F107+F108)</f>
        <v>#DIV/0!</v>
      </c>
    </row>
    <row r="108" spans="2:10" hidden="1">
      <c r="B108" s="151"/>
      <c r="C108" s="179"/>
      <c r="D108" s="174"/>
      <c r="E108" s="152" t="s">
        <v>168</v>
      </c>
      <c r="F108" s="167"/>
      <c r="G108" s="167"/>
      <c r="H108" s="167"/>
      <c r="I108" s="175"/>
      <c r="J108" s="175"/>
    </row>
    <row r="109" spans="2:10" hidden="1">
      <c r="B109" s="123"/>
      <c r="C109" s="179"/>
      <c r="D109" s="174" t="s">
        <v>28</v>
      </c>
      <c r="E109" s="152" t="s">
        <v>169</v>
      </c>
      <c r="F109" s="169"/>
      <c r="G109" s="169"/>
      <c r="H109" s="169"/>
      <c r="I109" s="175">
        <f>SUM(F109:F110)</f>
        <v>0</v>
      </c>
      <c r="J109" s="175" t="e">
        <f>F109/(F109+F110)</f>
        <v>#DIV/0!</v>
      </c>
    </row>
    <row r="110" spans="2:10" hidden="1">
      <c r="B110" s="151"/>
      <c r="C110" s="179"/>
      <c r="D110" s="174"/>
      <c r="E110" s="152" t="s">
        <v>170</v>
      </c>
      <c r="F110" s="169"/>
      <c r="G110" s="169"/>
      <c r="H110" s="169"/>
      <c r="I110" s="175"/>
      <c r="J110" s="175"/>
    </row>
    <row r="111" spans="2:10">
      <c r="B111" s="151" t="s">
        <v>138</v>
      </c>
      <c r="C111" s="179"/>
      <c r="D111" s="172" t="s">
        <v>33</v>
      </c>
      <c r="E111" s="110" t="s">
        <v>203</v>
      </c>
      <c r="F111" s="111">
        <v>0</v>
      </c>
      <c r="G111" s="111">
        <v>0.79182398319244396</v>
      </c>
      <c r="H111" s="111">
        <v>0</v>
      </c>
      <c r="I111" s="173">
        <f>SUM(F111:F112)</f>
        <v>32.352075195312601</v>
      </c>
      <c r="J111" s="173">
        <f>F111/(F111+F112)</f>
        <v>0</v>
      </c>
    </row>
    <row r="112" spans="2:10">
      <c r="B112" s="151" t="s">
        <v>138</v>
      </c>
      <c r="C112" s="179"/>
      <c r="D112" s="172"/>
      <c r="E112" s="110" t="s">
        <v>204</v>
      </c>
      <c r="F112" s="111">
        <v>32.352075195312601</v>
      </c>
      <c r="G112" s="111">
        <v>38.096466064453118</v>
      </c>
      <c r="H112" s="111">
        <v>26.614683151245121</v>
      </c>
      <c r="I112" s="173"/>
      <c r="J112" s="173"/>
    </row>
    <row r="113" spans="2:10">
      <c r="B113" s="151" t="s">
        <v>153</v>
      </c>
      <c r="C113" s="179"/>
      <c r="D113" s="176" t="s">
        <v>205</v>
      </c>
      <c r="E113" s="110" t="s">
        <v>208</v>
      </c>
      <c r="F113" s="111">
        <v>9.5525428771972596</v>
      </c>
      <c r="G113" s="111">
        <v>12.932751655578601</v>
      </c>
      <c r="H113" s="111">
        <v>6.8210496902465998</v>
      </c>
      <c r="I113" s="173">
        <f>SUM(F113:F114)</f>
        <v>9.5525428771972596</v>
      </c>
      <c r="J113" s="173">
        <f>F113/(F113+F114)</f>
        <v>1</v>
      </c>
    </row>
    <row r="114" spans="2:10">
      <c r="B114" s="151" t="s">
        <v>153</v>
      </c>
      <c r="C114" s="177"/>
      <c r="D114" s="177"/>
      <c r="E114" s="110" t="s">
        <v>209</v>
      </c>
      <c r="F114" s="111">
        <v>0</v>
      </c>
      <c r="G114" s="111">
        <v>0.752438783645628</v>
      </c>
      <c r="H114" s="111">
        <v>0</v>
      </c>
      <c r="I114" s="173"/>
      <c r="J114" s="173"/>
    </row>
    <row r="115" spans="2:10">
      <c r="B115" s="151" t="s">
        <v>124</v>
      </c>
      <c r="C115" s="176" t="s">
        <v>220</v>
      </c>
      <c r="D115" s="178"/>
      <c r="E115" s="110" t="s">
        <v>115</v>
      </c>
      <c r="F115" s="111">
        <v>33.117584228515604</v>
      </c>
      <c r="G115" s="111">
        <v>38.950344085693359</v>
      </c>
      <c r="H115" s="111">
        <v>27.292045593261719</v>
      </c>
      <c r="I115" s="175"/>
      <c r="J115" s="175"/>
    </row>
    <row r="116" spans="2:10">
      <c r="B116" s="151" t="s">
        <v>106</v>
      </c>
      <c r="C116" s="179"/>
      <c r="D116" s="178"/>
      <c r="E116" s="110" t="s">
        <v>97</v>
      </c>
      <c r="F116" s="111">
        <v>52.943621826171793</v>
      </c>
      <c r="G116" s="111">
        <v>60.109893798827997</v>
      </c>
      <c r="H116" s="111">
        <v>45.788253784179602</v>
      </c>
      <c r="I116" s="175"/>
      <c r="J116" s="175"/>
    </row>
    <row r="117" spans="2:10" hidden="1">
      <c r="B117" s="151"/>
      <c r="C117" s="179"/>
      <c r="D117" s="174" t="s">
        <v>161</v>
      </c>
      <c r="E117" s="152" t="s">
        <v>162</v>
      </c>
      <c r="F117" s="167"/>
      <c r="G117" s="168"/>
      <c r="H117" s="168"/>
      <c r="I117" s="175">
        <f>SUM(F117:F118)</f>
        <v>0</v>
      </c>
      <c r="J117" s="175" t="e">
        <f>F117/(F117+F118)</f>
        <v>#DIV/0!</v>
      </c>
    </row>
    <row r="118" spans="2:10" hidden="1">
      <c r="B118" s="151"/>
      <c r="C118" s="179"/>
      <c r="D118" s="174"/>
      <c r="E118" s="152" t="s">
        <v>163</v>
      </c>
      <c r="F118" s="167"/>
      <c r="G118" s="168"/>
      <c r="H118" s="168"/>
      <c r="I118" s="175"/>
      <c r="J118" s="175"/>
    </row>
    <row r="119" spans="2:10" hidden="1">
      <c r="B119" s="151"/>
      <c r="C119" s="179"/>
      <c r="D119" s="174" t="s">
        <v>25</v>
      </c>
      <c r="E119" s="152" t="s">
        <v>164</v>
      </c>
      <c r="F119" s="167"/>
      <c r="G119" s="168"/>
      <c r="H119" s="168"/>
      <c r="I119" s="175">
        <f>SUM(F119:F120)</f>
        <v>0</v>
      </c>
      <c r="J119" s="175" t="e">
        <f>F119/(F119+F120)</f>
        <v>#DIV/0!</v>
      </c>
    </row>
    <row r="120" spans="2:10" hidden="1">
      <c r="B120" s="151"/>
      <c r="C120" s="179"/>
      <c r="D120" s="174"/>
      <c r="E120" s="152" t="s">
        <v>165</v>
      </c>
      <c r="F120" s="167"/>
      <c r="G120" s="168"/>
      <c r="H120" s="168"/>
      <c r="I120" s="175"/>
      <c r="J120" s="175"/>
    </row>
    <row r="121" spans="2:10" hidden="1">
      <c r="B121" s="151"/>
      <c r="C121" s="179"/>
      <c r="D121" s="174" t="s">
        <v>166</v>
      </c>
      <c r="E121" s="152" t="s">
        <v>167</v>
      </c>
      <c r="F121" s="167"/>
      <c r="G121" s="167"/>
      <c r="H121" s="167"/>
      <c r="I121" s="175">
        <f>SUM(F121:F122)</f>
        <v>0</v>
      </c>
      <c r="J121" s="175" t="e">
        <f>F121/(F121+F122)</f>
        <v>#DIV/0!</v>
      </c>
    </row>
    <row r="122" spans="2:10" hidden="1">
      <c r="B122" s="151"/>
      <c r="C122" s="179"/>
      <c r="D122" s="174"/>
      <c r="E122" s="152" t="s">
        <v>168</v>
      </c>
      <c r="F122" s="167"/>
      <c r="G122" s="167"/>
      <c r="H122" s="167"/>
      <c r="I122" s="175"/>
      <c r="J122" s="175"/>
    </row>
    <row r="123" spans="2:10" hidden="1">
      <c r="B123" s="151"/>
      <c r="C123" s="179"/>
      <c r="D123" s="174" t="s">
        <v>28</v>
      </c>
      <c r="E123" s="152" t="s">
        <v>169</v>
      </c>
      <c r="F123" s="169"/>
      <c r="G123" s="169"/>
      <c r="H123" s="169"/>
      <c r="I123" s="175">
        <f>SUM(F123:F124)</f>
        <v>0</v>
      </c>
      <c r="J123" s="175" t="e">
        <f>F123/(F123+F124)</f>
        <v>#DIV/0!</v>
      </c>
    </row>
    <row r="124" spans="2:10" hidden="1">
      <c r="B124" s="151"/>
      <c r="C124" s="179"/>
      <c r="D124" s="174"/>
      <c r="E124" s="152" t="s">
        <v>170</v>
      </c>
      <c r="F124" s="169"/>
      <c r="G124" s="169"/>
      <c r="H124" s="169"/>
      <c r="I124" s="175"/>
      <c r="J124" s="175"/>
    </row>
    <row r="125" spans="2:10">
      <c r="B125" s="123" t="s">
        <v>140</v>
      </c>
      <c r="C125" s="179"/>
      <c r="D125" s="172" t="s">
        <v>33</v>
      </c>
      <c r="E125" s="110" t="s">
        <v>203</v>
      </c>
      <c r="F125" s="111">
        <v>0</v>
      </c>
      <c r="G125" s="111">
        <v>0.74437433481216397</v>
      </c>
      <c r="H125" s="111">
        <v>0</v>
      </c>
      <c r="I125" s="173">
        <f>SUM(F125:F126)</f>
        <v>31.907788085937604</v>
      </c>
      <c r="J125" s="173">
        <f>F125/(F125+F126)</f>
        <v>0</v>
      </c>
    </row>
    <row r="126" spans="2:10">
      <c r="B126" s="123" t="s">
        <v>140</v>
      </c>
      <c r="C126" s="179"/>
      <c r="D126" s="172"/>
      <c r="E126" s="110" t="s">
        <v>204</v>
      </c>
      <c r="F126" s="111">
        <v>31.907788085937604</v>
      </c>
      <c r="G126" s="111">
        <v>37.438789367675803</v>
      </c>
      <c r="H126" s="111">
        <v>26.383279800415039</v>
      </c>
      <c r="I126" s="173"/>
      <c r="J126" s="173"/>
    </row>
    <row r="127" spans="2:10">
      <c r="B127" s="123" t="s">
        <v>171</v>
      </c>
      <c r="C127" s="179"/>
      <c r="D127" s="176" t="s">
        <v>205</v>
      </c>
      <c r="E127" s="110" t="s">
        <v>208</v>
      </c>
      <c r="F127" s="111">
        <v>13.56006622314454</v>
      </c>
      <c r="G127" s="111">
        <v>17.688997268676761</v>
      </c>
      <c r="H127" s="111">
        <v>10.13164710998536</v>
      </c>
      <c r="I127" s="173">
        <f>SUM(F127:F128)</f>
        <v>13.56006622314454</v>
      </c>
      <c r="J127" s="173">
        <f>F127/(F127+F128)</f>
        <v>1</v>
      </c>
    </row>
    <row r="128" spans="2:10">
      <c r="B128" s="123" t="s">
        <v>171</v>
      </c>
      <c r="C128" s="177"/>
      <c r="D128" s="177"/>
      <c r="E128" s="110" t="s">
        <v>209</v>
      </c>
      <c r="F128" s="111">
        <v>0</v>
      </c>
      <c r="G128" s="111">
        <v>0.81141966581344804</v>
      </c>
      <c r="H128" s="111">
        <v>0</v>
      </c>
      <c r="I128" s="173"/>
      <c r="J128" s="173"/>
    </row>
    <row r="129" spans="2:10">
      <c r="B129" s="123" t="s">
        <v>125</v>
      </c>
      <c r="C129" s="176" t="s">
        <v>221</v>
      </c>
      <c r="D129" s="178"/>
      <c r="E129" s="110" t="s">
        <v>115</v>
      </c>
      <c r="F129" s="111">
        <v>48.206445312500001</v>
      </c>
      <c r="G129" s="111">
        <v>55.196166992187599</v>
      </c>
      <c r="H129" s="111">
        <v>41.227085113525199</v>
      </c>
      <c r="I129" s="175"/>
      <c r="J129" s="175"/>
    </row>
    <row r="130" spans="2:10">
      <c r="B130" s="123" t="s">
        <v>107</v>
      </c>
      <c r="C130" s="179"/>
      <c r="D130" s="178"/>
      <c r="E130" s="110" t="s">
        <v>97</v>
      </c>
      <c r="F130" s="111">
        <v>58.965374755859401</v>
      </c>
      <c r="G130" s="111">
        <v>66.194229125976406</v>
      </c>
      <c r="H130" s="111">
        <v>51.747608184814403</v>
      </c>
      <c r="I130" s="175"/>
      <c r="J130" s="175"/>
    </row>
    <row r="131" spans="2:10" hidden="1">
      <c r="B131" s="123"/>
      <c r="C131" s="179"/>
      <c r="D131" s="174" t="s">
        <v>161</v>
      </c>
      <c r="E131" s="152" t="s">
        <v>162</v>
      </c>
      <c r="F131" s="167"/>
      <c r="G131" s="168"/>
      <c r="H131" s="168"/>
      <c r="I131" s="175">
        <f>SUM(F131:F132)</f>
        <v>0</v>
      </c>
      <c r="J131" s="175" t="e">
        <f>F131/(F131+F132)</f>
        <v>#DIV/0!</v>
      </c>
    </row>
    <row r="132" spans="2:10" hidden="1">
      <c r="B132" s="123"/>
      <c r="C132" s="179"/>
      <c r="D132" s="174"/>
      <c r="E132" s="152" t="s">
        <v>163</v>
      </c>
      <c r="F132" s="167"/>
      <c r="G132" s="168"/>
      <c r="H132" s="168"/>
      <c r="I132" s="175"/>
      <c r="J132" s="175"/>
    </row>
    <row r="133" spans="2:10" hidden="1">
      <c r="B133" s="123"/>
      <c r="C133" s="179"/>
      <c r="D133" s="174" t="s">
        <v>25</v>
      </c>
      <c r="E133" s="152" t="s">
        <v>164</v>
      </c>
      <c r="F133" s="167"/>
      <c r="G133" s="168"/>
      <c r="H133" s="168"/>
      <c r="I133" s="175">
        <f>SUM(F133:F134)</f>
        <v>0</v>
      </c>
      <c r="J133" s="175" t="e">
        <f>F133/(F133+F134)</f>
        <v>#DIV/0!</v>
      </c>
    </row>
    <row r="134" spans="2:10" hidden="1">
      <c r="B134" s="123"/>
      <c r="C134" s="179"/>
      <c r="D134" s="174"/>
      <c r="E134" s="152" t="s">
        <v>165</v>
      </c>
      <c r="F134" s="167"/>
      <c r="G134" s="168"/>
      <c r="H134" s="168"/>
      <c r="I134" s="175"/>
      <c r="J134" s="175"/>
    </row>
    <row r="135" spans="2:10" hidden="1">
      <c r="B135" s="151"/>
      <c r="C135" s="179"/>
      <c r="D135" s="174" t="s">
        <v>166</v>
      </c>
      <c r="E135" s="152" t="s">
        <v>167</v>
      </c>
      <c r="F135" s="167"/>
      <c r="G135" s="167"/>
      <c r="H135" s="167"/>
      <c r="I135" s="175">
        <f>SUM(F135:F136)</f>
        <v>0</v>
      </c>
      <c r="J135" s="175" t="e">
        <f>F135/(F135+F136)</f>
        <v>#DIV/0!</v>
      </c>
    </row>
    <row r="136" spans="2:10" hidden="1">
      <c r="B136" s="151"/>
      <c r="C136" s="179"/>
      <c r="D136" s="174"/>
      <c r="E136" s="152" t="s">
        <v>168</v>
      </c>
      <c r="F136" s="167"/>
      <c r="G136" s="167"/>
      <c r="H136" s="167"/>
      <c r="I136" s="175"/>
      <c r="J136" s="175"/>
    </row>
    <row r="137" spans="2:10" hidden="1">
      <c r="B137" s="123"/>
      <c r="C137" s="179"/>
      <c r="D137" s="174" t="s">
        <v>28</v>
      </c>
      <c r="E137" s="152" t="s">
        <v>169</v>
      </c>
      <c r="F137" s="169"/>
      <c r="G137" s="169"/>
      <c r="H137" s="169"/>
      <c r="I137" s="175">
        <f>SUM(F137:F138)</f>
        <v>0</v>
      </c>
      <c r="J137" s="175" t="e">
        <f>F137/(F137+F138)</f>
        <v>#DIV/0!</v>
      </c>
    </row>
    <row r="138" spans="2:10" hidden="1">
      <c r="B138" s="123"/>
      <c r="C138" s="179"/>
      <c r="D138" s="174"/>
      <c r="E138" s="152" t="s">
        <v>170</v>
      </c>
      <c r="F138" s="169"/>
      <c r="G138" s="169"/>
      <c r="H138" s="169"/>
      <c r="I138" s="175"/>
      <c r="J138" s="175"/>
    </row>
    <row r="139" spans="2:10">
      <c r="B139" s="123" t="s">
        <v>141</v>
      </c>
      <c r="C139" s="179"/>
      <c r="D139" s="172" t="s">
        <v>33</v>
      </c>
      <c r="E139" s="110" t="s">
        <v>203</v>
      </c>
      <c r="F139" s="111">
        <v>0</v>
      </c>
      <c r="G139" s="111">
        <v>0.80520987510681197</v>
      </c>
      <c r="H139" s="111">
        <v>0</v>
      </c>
      <c r="I139" s="173">
        <f>SUM(F139:F140)</f>
        <v>38.045526123046798</v>
      </c>
      <c r="J139" s="173">
        <f>F139/(F139+F140)</f>
        <v>0</v>
      </c>
    </row>
    <row r="140" spans="2:10">
      <c r="B140" s="123" t="s">
        <v>141</v>
      </c>
      <c r="C140" s="179"/>
      <c r="D140" s="172"/>
      <c r="E140" s="110" t="s">
        <v>204</v>
      </c>
      <c r="F140" s="111">
        <v>38.045526123046798</v>
      </c>
      <c r="G140" s="111">
        <v>44.329601287841598</v>
      </c>
      <c r="H140" s="111">
        <v>31.769834518432599</v>
      </c>
      <c r="I140" s="173"/>
      <c r="J140" s="173"/>
    </row>
    <row r="141" spans="2:10">
      <c r="B141" s="123" t="s">
        <v>172</v>
      </c>
      <c r="C141" s="179"/>
      <c r="D141" s="176" t="s">
        <v>205</v>
      </c>
      <c r="E141" s="110" t="s">
        <v>208</v>
      </c>
      <c r="F141" s="111">
        <v>6.7872665405273391</v>
      </c>
      <c r="G141" s="111">
        <v>9.8208084106445206</v>
      </c>
      <c r="H141" s="111">
        <v>4.4546008110046396</v>
      </c>
      <c r="I141" s="173">
        <f>SUM(F141:F142)</f>
        <v>6.7872665405273391</v>
      </c>
      <c r="J141" s="173">
        <f>F141/(F141+F142)</f>
        <v>1</v>
      </c>
    </row>
    <row r="142" spans="2:10">
      <c r="B142" s="123" t="s">
        <v>172</v>
      </c>
      <c r="C142" s="177"/>
      <c r="D142" s="177"/>
      <c r="E142" s="110" t="s">
        <v>209</v>
      </c>
      <c r="F142" s="111">
        <v>0</v>
      </c>
      <c r="G142" s="111">
        <v>0.81286990642547596</v>
      </c>
      <c r="H142" s="111">
        <v>0</v>
      </c>
      <c r="I142" s="173"/>
      <c r="J142" s="173"/>
    </row>
    <row r="143" spans="2:10">
      <c r="B143" s="123" t="s">
        <v>126</v>
      </c>
      <c r="C143" s="176" t="s">
        <v>222</v>
      </c>
      <c r="D143" s="178"/>
      <c r="E143" s="110" t="s">
        <v>115</v>
      </c>
      <c r="F143" s="111">
        <v>48.862045288086001</v>
      </c>
      <c r="G143" s="111">
        <v>55.459751129150398</v>
      </c>
      <c r="H143" s="111">
        <v>42.273582458496001</v>
      </c>
      <c r="I143" s="175"/>
      <c r="J143" s="175"/>
    </row>
    <row r="144" spans="2:10">
      <c r="B144" s="123" t="s">
        <v>108</v>
      </c>
      <c r="C144" s="179"/>
      <c r="D144" s="178"/>
      <c r="E144" s="110" t="s">
        <v>97</v>
      </c>
      <c r="F144" s="111">
        <v>62.025329589843793</v>
      </c>
      <c r="G144" s="111">
        <v>69.798606872558395</v>
      </c>
      <c r="H144" s="111">
        <v>54.264877319336001</v>
      </c>
      <c r="I144" s="175"/>
      <c r="J144" s="175"/>
    </row>
    <row r="145" spans="2:10" hidden="1">
      <c r="B145" s="123"/>
      <c r="C145" s="179"/>
      <c r="D145" s="174" t="s">
        <v>161</v>
      </c>
      <c r="E145" s="152" t="s">
        <v>162</v>
      </c>
      <c r="F145" s="167"/>
      <c r="G145" s="168"/>
      <c r="H145" s="168"/>
      <c r="I145" s="175">
        <f>SUM(F145:F146)</f>
        <v>0</v>
      </c>
      <c r="J145" s="175" t="e">
        <f>F145/(F145+F146)</f>
        <v>#DIV/0!</v>
      </c>
    </row>
    <row r="146" spans="2:10" hidden="1">
      <c r="B146" s="123"/>
      <c r="C146" s="179"/>
      <c r="D146" s="174"/>
      <c r="E146" s="152" t="s">
        <v>163</v>
      </c>
      <c r="F146" s="167"/>
      <c r="G146" s="168"/>
      <c r="H146" s="168"/>
      <c r="I146" s="175"/>
      <c r="J146" s="175"/>
    </row>
    <row r="147" spans="2:10" hidden="1">
      <c r="B147" s="151"/>
      <c r="C147" s="179"/>
      <c r="D147" s="174" t="s">
        <v>25</v>
      </c>
      <c r="E147" s="152" t="s">
        <v>164</v>
      </c>
      <c r="F147" s="167"/>
      <c r="G147" s="168"/>
      <c r="H147" s="168"/>
      <c r="I147" s="175">
        <f>SUM(F147:F148)</f>
        <v>0</v>
      </c>
      <c r="J147" s="175" t="e">
        <f>F147/(F147+F148)</f>
        <v>#DIV/0!</v>
      </c>
    </row>
    <row r="148" spans="2:10" hidden="1">
      <c r="B148" s="151"/>
      <c r="C148" s="179"/>
      <c r="D148" s="174"/>
      <c r="E148" s="152" t="s">
        <v>165</v>
      </c>
      <c r="F148" s="167"/>
      <c r="G148" s="168"/>
      <c r="H148" s="168"/>
      <c r="I148" s="175"/>
      <c r="J148" s="175"/>
    </row>
    <row r="149" spans="2:10" hidden="1">
      <c r="B149" s="151"/>
      <c r="C149" s="179"/>
      <c r="D149" s="174" t="s">
        <v>166</v>
      </c>
      <c r="E149" s="152" t="s">
        <v>167</v>
      </c>
      <c r="F149" s="167"/>
      <c r="G149" s="167"/>
      <c r="H149" s="167"/>
      <c r="I149" s="175">
        <f>SUM(F149:F150)</f>
        <v>0</v>
      </c>
      <c r="J149" s="175" t="e">
        <f>F149/(F149+F150)</f>
        <v>#DIV/0!</v>
      </c>
    </row>
    <row r="150" spans="2:10" hidden="1">
      <c r="B150" s="151"/>
      <c r="C150" s="179"/>
      <c r="D150" s="174"/>
      <c r="E150" s="152" t="s">
        <v>168</v>
      </c>
      <c r="F150" s="167"/>
      <c r="G150" s="167"/>
      <c r="H150" s="167"/>
      <c r="I150" s="175"/>
      <c r="J150" s="175"/>
    </row>
    <row r="151" spans="2:10" hidden="1">
      <c r="B151" s="151"/>
      <c r="C151" s="179"/>
      <c r="D151" s="174" t="s">
        <v>28</v>
      </c>
      <c r="E151" s="152" t="s">
        <v>169</v>
      </c>
      <c r="F151" s="169"/>
      <c r="G151" s="169"/>
      <c r="H151" s="169"/>
      <c r="I151" s="175">
        <f>SUM(F151:F152)</f>
        <v>0</v>
      </c>
      <c r="J151" s="175" t="e">
        <f>F151/(F151+F152)</f>
        <v>#DIV/0!</v>
      </c>
    </row>
    <row r="152" spans="2:10" hidden="1">
      <c r="B152" s="151"/>
      <c r="C152" s="179"/>
      <c r="D152" s="174"/>
      <c r="E152" s="152" t="s">
        <v>170</v>
      </c>
      <c r="F152" s="169"/>
      <c r="G152" s="169"/>
      <c r="H152" s="169"/>
      <c r="I152" s="175"/>
      <c r="J152" s="175"/>
    </row>
    <row r="153" spans="2:10">
      <c r="B153" s="151" t="s">
        <v>142</v>
      </c>
      <c r="C153" s="179"/>
      <c r="D153" s="172" t="s">
        <v>33</v>
      </c>
      <c r="E153" s="110" t="s">
        <v>203</v>
      </c>
      <c r="F153" s="111">
        <v>0</v>
      </c>
      <c r="G153" s="111">
        <v>0.85398238897323597</v>
      </c>
      <c r="H153" s="111">
        <v>0</v>
      </c>
      <c r="I153" s="173">
        <f>SUM(F153:F154)</f>
        <v>37.7731750488282</v>
      </c>
      <c r="J153" s="173">
        <f>F153/(F153+F154)</f>
        <v>0</v>
      </c>
    </row>
    <row r="154" spans="2:10">
      <c r="B154" s="151" t="s">
        <v>142</v>
      </c>
      <c r="C154" s="179"/>
      <c r="D154" s="172"/>
      <c r="E154" s="110" t="s">
        <v>204</v>
      </c>
      <c r="F154" s="111">
        <v>37.7731750488282</v>
      </c>
      <c r="G154" s="111">
        <v>44.221561431884801</v>
      </c>
      <c r="H154" s="111">
        <v>31.333606719970721</v>
      </c>
      <c r="I154" s="173"/>
      <c r="J154" s="173"/>
    </row>
    <row r="155" spans="2:10">
      <c r="B155" s="151" t="s">
        <v>173</v>
      </c>
      <c r="C155" s="179"/>
      <c r="D155" s="176" t="s">
        <v>205</v>
      </c>
      <c r="E155" s="110" t="s">
        <v>208</v>
      </c>
      <c r="F155" s="111">
        <v>7.6865371704101602</v>
      </c>
      <c r="G155" s="111">
        <v>10.84748840332032</v>
      </c>
      <c r="H155" s="111">
        <v>5.2098360061645597</v>
      </c>
      <c r="I155" s="173">
        <f>SUM(F155:F156)</f>
        <v>7.6865371704101602</v>
      </c>
      <c r="J155" s="173">
        <f>F155/(F155+F156)</f>
        <v>1</v>
      </c>
    </row>
    <row r="156" spans="2:10">
      <c r="B156" s="151" t="s">
        <v>173</v>
      </c>
      <c r="C156" s="177"/>
      <c r="D156" s="177"/>
      <c r="E156" s="110" t="s">
        <v>209</v>
      </c>
      <c r="F156" s="111">
        <v>0</v>
      </c>
      <c r="G156" s="111">
        <v>0.79351752996444802</v>
      </c>
      <c r="H156" s="111">
        <v>0</v>
      </c>
      <c r="I156" s="173"/>
      <c r="J156" s="173"/>
    </row>
    <row r="157" spans="2:10">
      <c r="B157" s="151" t="s">
        <v>127</v>
      </c>
      <c r="C157" s="176" t="s">
        <v>223</v>
      </c>
      <c r="D157" s="178"/>
      <c r="E157" s="110" t="s">
        <v>115</v>
      </c>
      <c r="F157" s="111">
        <v>16.643029785156262</v>
      </c>
      <c r="G157" s="111">
        <v>21.27602386474608</v>
      </c>
      <c r="H157" s="111">
        <v>12.73932933807372</v>
      </c>
      <c r="I157" s="175"/>
      <c r="J157" s="175"/>
    </row>
    <row r="158" spans="2:10">
      <c r="B158" s="151" t="s">
        <v>109</v>
      </c>
      <c r="C158" s="179"/>
      <c r="D158" s="178"/>
      <c r="E158" s="110" t="s">
        <v>97</v>
      </c>
      <c r="F158" s="111">
        <v>25.039146423339801</v>
      </c>
      <c r="G158" s="111">
        <v>29.699615478515639</v>
      </c>
      <c r="H158" s="111">
        <v>20.3832893371582</v>
      </c>
      <c r="I158" s="175"/>
      <c r="J158" s="175"/>
    </row>
    <row r="159" spans="2:10" hidden="1">
      <c r="B159" s="151"/>
      <c r="C159" s="179"/>
      <c r="D159" s="174" t="s">
        <v>161</v>
      </c>
      <c r="E159" s="152" t="s">
        <v>162</v>
      </c>
      <c r="F159" s="167"/>
      <c r="G159" s="168"/>
      <c r="H159" s="168"/>
      <c r="I159" s="175">
        <f>SUM(F159:F160)</f>
        <v>0</v>
      </c>
      <c r="J159" s="175" t="e">
        <f>F159/(F159+F160)</f>
        <v>#DIV/0!</v>
      </c>
    </row>
    <row r="160" spans="2:10" hidden="1">
      <c r="B160" s="151"/>
      <c r="C160" s="179"/>
      <c r="D160" s="174"/>
      <c r="E160" s="152" t="s">
        <v>163</v>
      </c>
      <c r="F160" s="167"/>
      <c r="G160" s="168"/>
      <c r="H160" s="168"/>
      <c r="I160" s="175"/>
      <c r="J160" s="175"/>
    </row>
    <row r="161" spans="2:10" hidden="1">
      <c r="B161" s="151"/>
      <c r="C161" s="179"/>
      <c r="D161" s="174" t="s">
        <v>25</v>
      </c>
      <c r="E161" s="152" t="s">
        <v>164</v>
      </c>
      <c r="F161" s="167"/>
      <c r="G161" s="168"/>
      <c r="H161" s="168"/>
      <c r="I161" s="175">
        <f>SUM(F161:F162)</f>
        <v>0</v>
      </c>
      <c r="J161" s="175" t="e">
        <f>F161/(F161+F162)</f>
        <v>#DIV/0!</v>
      </c>
    </row>
    <row r="162" spans="2:10" hidden="1">
      <c r="B162" s="151"/>
      <c r="C162" s="179"/>
      <c r="D162" s="174"/>
      <c r="E162" s="152" t="s">
        <v>165</v>
      </c>
      <c r="F162" s="167"/>
      <c r="G162" s="168"/>
      <c r="H162" s="168"/>
      <c r="I162" s="175"/>
      <c r="J162" s="175"/>
    </row>
    <row r="163" spans="2:10" hidden="1">
      <c r="B163" s="151"/>
      <c r="C163" s="179"/>
      <c r="D163" s="174" t="s">
        <v>166</v>
      </c>
      <c r="E163" s="152" t="s">
        <v>167</v>
      </c>
      <c r="F163" s="167"/>
      <c r="G163" s="167"/>
      <c r="H163" s="167"/>
      <c r="I163" s="175">
        <f>SUM(F163:F164)</f>
        <v>0</v>
      </c>
      <c r="J163" s="175" t="e">
        <f>F163/(F163+F164)</f>
        <v>#DIV/0!</v>
      </c>
    </row>
    <row r="164" spans="2:10" hidden="1">
      <c r="B164" s="151"/>
      <c r="C164" s="179"/>
      <c r="D164" s="174"/>
      <c r="E164" s="152" t="s">
        <v>168</v>
      </c>
      <c r="F164" s="167"/>
      <c r="G164" s="167"/>
      <c r="H164" s="167"/>
      <c r="I164" s="175"/>
      <c r="J164" s="175"/>
    </row>
    <row r="165" spans="2:10" hidden="1">
      <c r="B165" s="151"/>
      <c r="C165" s="179"/>
      <c r="D165" s="174" t="s">
        <v>28</v>
      </c>
      <c r="E165" s="152" t="s">
        <v>169</v>
      </c>
      <c r="F165" s="169"/>
      <c r="G165" s="169"/>
      <c r="H165" s="169"/>
      <c r="I165" s="175">
        <f>SUM(F165:F166)</f>
        <v>0</v>
      </c>
      <c r="J165" s="175" t="e">
        <f>F165/(F165+F166)</f>
        <v>#DIV/0!</v>
      </c>
    </row>
    <row r="166" spans="2:10" hidden="1">
      <c r="B166" s="151"/>
      <c r="C166" s="179"/>
      <c r="D166" s="174"/>
      <c r="E166" s="152" t="s">
        <v>170</v>
      </c>
      <c r="F166" s="169"/>
      <c r="G166" s="169"/>
      <c r="H166" s="169"/>
      <c r="I166" s="175"/>
      <c r="J166" s="175"/>
    </row>
    <row r="167" spans="2:10">
      <c r="B167" s="151" t="s">
        <v>143</v>
      </c>
      <c r="C167" s="179"/>
      <c r="D167" s="172" t="s">
        <v>33</v>
      </c>
      <c r="E167" s="110" t="s">
        <v>203</v>
      </c>
      <c r="F167" s="111">
        <v>0</v>
      </c>
      <c r="G167" s="111">
        <v>0.77451163530349598</v>
      </c>
      <c r="H167" s="111">
        <v>0</v>
      </c>
      <c r="I167" s="173">
        <f>SUM(F167:F168)</f>
        <v>14.23868713378906</v>
      </c>
      <c r="J167" s="173">
        <f>F167/(F167+F168)</f>
        <v>0</v>
      </c>
    </row>
    <row r="168" spans="2:10">
      <c r="B168" s="151" t="s">
        <v>143</v>
      </c>
      <c r="C168" s="179"/>
      <c r="D168" s="172"/>
      <c r="E168" s="110" t="s">
        <v>204</v>
      </c>
      <c r="F168" s="111">
        <v>14.23868713378906</v>
      </c>
      <c r="G168" s="111">
        <v>18.355216979980479</v>
      </c>
      <c r="H168" s="111">
        <v>10.79078388214112</v>
      </c>
      <c r="I168" s="173"/>
      <c r="J168" s="173"/>
    </row>
    <row r="169" spans="2:10">
      <c r="B169" s="151" t="s">
        <v>174</v>
      </c>
      <c r="C169" s="179"/>
      <c r="D169" s="176" t="s">
        <v>205</v>
      </c>
      <c r="E169" s="110" t="s">
        <v>208</v>
      </c>
      <c r="F169" s="111">
        <v>3.0261289596557601</v>
      </c>
      <c r="G169" s="111">
        <v>5.0933370590209996</v>
      </c>
      <c r="H169" s="111">
        <v>1.612432360649108</v>
      </c>
      <c r="I169" s="173">
        <f>SUM(F169:F170)</f>
        <v>3.0261289596557601</v>
      </c>
      <c r="J169" s="173">
        <f>F169/(F169+F170)</f>
        <v>1</v>
      </c>
    </row>
    <row r="170" spans="2:10">
      <c r="B170" s="151" t="s">
        <v>174</v>
      </c>
      <c r="C170" s="177"/>
      <c r="D170" s="177"/>
      <c r="E170" s="110" t="s">
        <v>209</v>
      </c>
      <c r="F170" s="111">
        <v>0</v>
      </c>
      <c r="G170" s="111">
        <v>0.75534123182296797</v>
      </c>
      <c r="H170" s="111">
        <v>0</v>
      </c>
      <c r="I170" s="173"/>
      <c r="J170" s="173"/>
    </row>
    <row r="171" spans="2:10">
      <c r="B171" s="151" t="s">
        <v>128</v>
      </c>
      <c r="C171" s="176" t="s">
        <v>224</v>
      </c>
      <c r="D171" s="178"/>
      <c r="E171" s="110" t="s">
        <v>115</v>
      </c>
      <c r="F171" s="111">
        <v>22.646826171874999</v>
      </c>
      <c r="G171" s="111">
        <v>27.530162811279279</v>
      </c>
      <c r="H171" s="111">
        <v>18.380895614624041</v>
      </c>
      <c r="I171" s="175"/>
      <c r="J171" s="175"/>
    </row>
    <row r="172" spans="2:10">
      <c r="B172" s="151" t="s">
        <v>110</v>
      </c>
      <c r="C172" s="179"/>
      <c r="D172" s="178"/>
      <c r="E172" s="110" t="s">
        <v>97</v>
      </c>
      <c r="F172" s="111">
        <v>29.838833618163999</v>
      </c>
      <c r="G172" s="111">
        <v>34.912792205810561</v>
      </c>
      <c r="H172" s="111">
        <v>24.77033996582032</v>
      </c>
      <c r="I172" s="175"/>
      <c r="J172" s="175"/>
    </row>
    <row r="173" spans="2:10" hidden="1">
      <c r="B173" s="151"/>
      <c r="C173" s="179"/>
      <c r="D173" s="174" t="s">
        <v>161</v>
      </c>
      <c r="E173" s="152" t="s">
        <v>162</v>
      </c>
      <c r="F173" s="167"/>
      <c r="G173" s="168"/>
      <c r="H173" s="168"/>
      <c r="I173" s="175">
        <f>SUM(F173:F174)</f>
        <v>0</v>
      </c>
      <c r="J173" s="175" t="e">
        <f>F173/(F173+F174)</f>
        <v>#DIV/0!</v>
      </c>
    </row>
    <row r="174" spans="2:10" hidden="1">
      <c r="B174" s="151"/>
      <c r="C174" s="179"/>
      <c r="D174" s="174"/>
      <c r="E174" s="152" t="s">
        <v>163</v>
      </c>
      <c r="F174" s="167"/>
      <c r="G174" s="168"/>
      <c r="H174" s="168"/>
      <c r="I174" s="175"/>
      <c r="J174" s="175"/>
    </row>
    <row r="175" spans="2:10" hidden="1">
      <c r="B175" s="151"/>
      <c r="C175" s="179"/>
      <c r="D175" s="174" t="s">
        <v>25</v>
      </c>
      <c r="E175" s="152" t="s">
        <v>164</v>
      </c>
      <c r="F175" s="167"/>
      <c r="G175" s="168"/>
      <c r="H175" s="168"/>
      <c r="I175" s="175">
        <f>SUM(F175:F176)</f>
        <v>0</v>
      </c>
      <c r="J175" s="175" t="e">
        <f>F175/(F175+F176)</f>
        <v>#DIV/0!</v>
      </c>
    </row>
    <row r="176" spans="2:10" hidden="1">
      <c r="B176" s="151"/>
      <c r="C176" s="179"/>
      <c r="D176" s="174"/>
      <c r="E176" s="152" t="s">
        <v>165</v>
      </c>
      <c r="F176" s="167"/>
      <c r="G176" s="168"/>
      <c r="H176" s="168"/>
      <c r="I176" s="175"/>
      <c r="J176" s="175"/>
    </row>
    <row r="177" spans="2:10" hidden="1">
      <c r="B177" s="151"/>
      <c r="C177" s="179"/>
      <c r="D177" s="174" t="s">
        <v>166</v>
      </c>
      <c r="E177" s="152" t="s">
        <v>167</v>
      </c>
      <c r="F177" s="167"/>
      <c r="G177" s="167"/>
      <c r="H177" s="167"/>
      <c r="I177" s="175">
        <f>SUM(F177:F178)</f>
        <v>0</v>
      </c>
      <c r="J177" s="175" t="e">
        <f>F177/(F177+F178)</f>
        <v>#DIV/0!</v>
      </c>
    </row>
    <row r="178" spans="2:10" hidden="1">
      <c r="B178" s="151"/>
      <c r="C178" s="179"/>
      <c r="D178" s="174"/>
      <c r="E178" s="152" t="s">
        <v>168</v>
      </c>
      <c r="F178" s="167"/>
      <c r="G178" s="167"/>
      <c r="H178" s="167"/>
      <c r="I178" s="175"/>
      <c r="J178" s="175"/>
    </row>
    <row r="179" spans="2:10" hidden="1">
      <c r="B179" s="151"/>
      <c r="C179" s="179"/>
      <c r="D179" s="174" t="s">
        <v>28</v>
      </c>
      <c r="E179" s="152" t="s">
        <v>169</v>
      </c>
      <c r="F179" s="169"/>
      <c r="G179" s="169"/>
      <c r="H179" s="169"/>
      <c r="I179" s="175">
        <f>SUM(F179:F180)</f>
        <v>0</v>
      </c>
      <c r="J179" s="175" t="e">
        <f>F179/(F179+F180)</f>
        <v>#DIV/0!</v>
      </c>
    </row>
    <row r="180" spans="2:10" hidden="1">
      <c r="B180" s="151"/>
      <c r="C180" s="179"/>
      <c r="D180" s="174"/>
      <c r="E180" s="152" t="s">
        <v>170</v>
      </c>
      <c r="F180" s="169"/>
      <c r="G180" s="169"/>
      <c r="H180" s="169"/>
      <c r="I180" s="175"/>
      <c r="J180" s="175"/>
    </row>
    <row r="181" spans="2:10">
      <c r="B181" s="151" t="s">
        <v>144</v>
      </c>
      <c r="C181" s="179"/>
      <c r="D181" s="172" t="s">
        <v>33</v>
      </c>
      <c r="E181" s="110" t="s">
        <v>203</v>
      </c>
      <c r="F181" s="111">
        <v>0.28296697139740001</v>
      </c>
      <c r="G181" s="111">
        <v>1.3516037464141839</v>
      </c>
      <c r="H181" s="111">
        <v>1.188427116721868E-2</v>
      </c>
      <c r="I181" s="173">
        <f>SUM(F181:F182)</f>
        <v>21.2686160802842</v>
      </c>
      <c r="J181" s="173">
        <f>F181/(F181+F182)</f>
        <v>1.3304437408116442E-2</v>
      </c>
    </row>
    <row r="182" spans="2:10">
      <c r="B182" s="151" t="s">
        <v>144</v>
      </c>
      <c r="C182" s="179"/>
      <c r="D182" s="172"/>
      <c r="E182" s="110" t="s">
        <v>204</v>
      </c>
      <c r="F182" s="111">
        <v>20.9856491088868</v>
      </c>
      <c r="G182" s="111">
        <v>26.157655715942401</v>
      </c>
      <c r="H182" s="111">
        <v>16.547893524169918</v>
      </c>
      <c r="I182" s="173"/>
      <c r="J182" s="173"/>
    </row>
    <row r="183" spans="2:10">
      <c r="B183" s="151" t="s">
        <v>175</v>
      </c>
      <c r="C183" s="179"/>
      <c r="D183" s="176" t="s">
        <v>205</v>
      </c>
      <c r="E183" s="110" t="s">
        <v>208</v>
      </c>
      <c r="F183" s="111">
        <v>4.1202072143554602</v>
      </c>
      <c r="G183" s="111">
        <v>6.4155154228210396</v>
      </c>
      <c r="H183" s="111">
        <v>2.4515733718872079</v>
      </c>
      <c r="I183" s="173">
        <f>SUM(F183:F184)</f>
        <v>4.1202072143554602</v>
      </c>
      <c r="J183" s="173">
        <f>F183/(F183+F184)</f>
        <v>1</v>
      </c>
    </row>
    <row r="184" spans="2:10">
      <c r="B184" s="151" t="s">
        <v>175</v>
      </c>
      <c r="C184" s="177"/>
      <c r="D184" s="177"/>
      <c r="E184" s="110" t="s">
        <v>209</v>
      </c>
      <c r="F184" s="111">
        <v>0</v>
      </c>
      <c r="G184" s="111">
        <v>0.72586411237716797</v>
      </c>
      <c r="H184" s="111">
        <v>0</v>
      </c>
      <c r="I184" s="173"/>
      <c r="J184" s="173"/>
    </row>
    <row r="185" spans="2:10">
      <c r="B185" s="122" t="s">
        <v>129</v>
      </c>
      <c r="C185" s="176" t="s">
        <v>225</v>
      </c>
      <c r="D185" s="178"/>
      <c r="E185" s="110" t="s">
        <v>115</v>
      </c>
      <c r="F185" s="111">
        <v>37.619390869140602</v>
      </c>
      <c r="G185" s="111">
        <v>43.416065216064403</v>
      </c>
      <c r="H185" s="111">
        <v>31.82984924316408</v>
      </c>
      <c r="I185" s="175"/>
      <c r="J185" s="175"/>
    </row>
    <row r="186" spans="2:10">
      <c r="B186" s="122" t="s">
        <v>111</v>
      </c>
      <c r="C186" s="179"/>
      <c r="D186" s="178"/>
      <c r="E186" s="110" t="s">
        <v>97</v>
      </c>
      <c r="F186" s="111">
        <v>39.827557373046801</v>
      </c>
      <c r="G186" s="111">
        <v>45.732212066650398</v>
      </c>
      <c r="H186" s="111">
        <v>33.930301666259759</v>
      </c>
      <c r="I186" s="175"/>
      <c r="J186" s="175"/>
    </row>
    <row r="187" spans="2:10" hidden="1">
      <c r="B187" s="122"/>
      <c r="C187" s="179"/>
      <c r="D187" s="174" t="s">
        <v>161</v>
      </c>
      <c r="E187" s="152" t="s">
        <v>162</v>
      </c>
      <c r="F187" s="167"/>
      <c r="G187" s="168"/>
      <c r="H187" s="168"/>
      <c r="I187" s="175">
        <f>SUM(F187:F188)</f>
        <v>0</v>
      </c>
      <c r="J187" s="175" t="e">
        <f>F187/(F187+F188)</f>
        <v>#DIV/0!</v>
      </c>
    </row>
    <row r="188" spans="2:10" hidden="1">
      <c r="B188" s="122"/>
      <c r="C188" s="179"/>
      <c r="D188" s="174"/>
      <c r="E188" s="152" t="s">
        <v>163</v>
      </c>
      <c r="F188" s="167"/>
      <c r="G188" s="168"/>
      <c r="H188" s="168"/>
      <c r="I188" s="175"/>
      <c r="J188" s="175"/>
    </row>
    <row r="189" spans="2:10" hidden="1">
      <c r="B189" s="122"/>
      <c r="C189" s="179"/>
      <c r="D189" s="174" t="s">
        <v>25</v>
      </c>
      <c r="E189" s="152" t="s">
        <v>164</v>
      </c>
      <c r="F189" s="167"/>
      <c r="G189" s="168"/>
      <c r="H189" s="168"/>
      <c r="I189" s="175">
        <f>SUM(F189:F190)</f>
        <v>0</v>
      </c>
      <c r="J189" s="175" t="e">
        <f>F189/(F189+F190)</f>
        <v>#DIV/0!</v>
      </c>
    </row>
    <row r="190" spans="2:10" hidden="1">
      <c r="B190" s="122"/>
      <c r="C190" s="179"/>
      <c r="D190" s="174"/>
      <c r="E190" s="152" t="s">
        <v>165</v>
      </c>
      <c r="F190" s="167"/>
      <c r="G190" s="168"/>
      <c r="H190" s="168"/>
      <c r="I190" s="175"/>
      <c r="J190" s="175"/>
    </row>
    <row r="191" spans="2:10" hidden="1">
      <c r="B191" s="122"/>
      <c r="C191" s="179"/>
      <c r="D191" s="174" t="s">
        <v>166</v>
      </c>
      <c r="E191" s="152" t="s">
        <v>167</v>
      </c>
      <c r="F191" s="167"/>
      <c r="G191" s="167"/>
      <c r="H191" s="167"/>
      <c r="I191" s="175">
        <f>SUM(F191:F192)</f>
        <v>0</v>
      </c>
      <c r="J191" s="175" t="e">
        <f>F191/(F191+F192)</f>
        <v>#DIV/0!</v>
      </c>
    </row>
    <row r="192" spans="2:10" hidden="1">
      <c r="B192" s="122"/>
      <c r="C192" s="179"/>
      <c r="D192" s="174"/>
      <c r="E192" s="152" t="s">
        <v>168</v>
      </c>
      <c r="F192" s="167"/>
      <c r="G192" s="167"/>
      <c r="H192" s="167"/>
      <c r="I192" s="175"/>
      <c r="J192" s="175"/>
    </row>
    <row r="193" spans="2:10" hidden="1">
      <c r="B193" s="122"/>
      <c r="C193" s="179"/>
      <c r="D193" s="174" t="s">
        <v>28</v>
      </c>
      <c r="E193" s="152" t="s">
        <v>169</v>
      </c>
      <c r="F193" s="169"/>
      <c r="G193" s="169"/>
      <c r="H193" s="169"/>
      <c r="I193" s="175">
        <f>SUM(F193:F194)</f>
        <v>0</v>
      </c>
      <c r="J193" s="175" t="e">
        <f>F193/(F193+F194)</f>
        <v>#DIV/0!</v>
      </c>
    </row>
    <row r="194" spans="2:10" hidden="1">
      <c r="B194" s="122"/>
      <c r="C194" s="179"/>
      <c r="D194" s="174"/>
      <c r="E194" s="152" t="s">
        <v>170</v>
      </c>
      <c r="F194" s="169"/>
      <c r="G194" s="169"/>
      <c r="H194" s="169"/>
      <c r="I194" s="175"/>
      <c r="J194" s="175"/>
    </row>
    <row r="195" spans="2:10">
      <c r="B195" s="122" t="s">
        <v>145</v>
      </c>
      <c r="C195" s="179"/>
      <c r="D195" s="172" t="s">
        <v>33</v>
      </c>
      <c r="E195" s="110" t="s">
        <v>203</v>
      </c>
      <c r="F195" s="111">
        <v>0</v>
      </c>
      <c r="G195" s="111">
        <v>0.81240153312683205</v>
      </c>
      <c r="H195" s="111">
        <v>0</v>
      </c>
      <c r="I195" s="173">
        <f>SUM(F195:F196)</f>
        <v>28.828820800781198</v>
      </c>
      <c r="J195" s="173">
        <f>F195/(F195+F196)</f>
        <v>0</v>
      </c>
    </row>
    <row r="196" spans="2:10">
      <c r="B196" s="122" t="s">
        <v>145</v>
      </c>
      <c r="C196" s="179"/>
      <c r="D196" s="172"/>
      <c r="E196" s="110" t="s">
        <v>204</v>
      </c>
      <c r="F196" s="111">
        <v>28.828820800781198</v>
      </c>
      <c r="G196" s="111">
        <v>34.320232391357443</v>
      </c>
      <c r="H196" s="111">
        <v>23.343809127807599</v>
      </c>
      <c r="I196" s="173"/>
      <c r="J196" s="173"/>
    </row>
    <row r="197" spans="2:10">
      <c r="B197" s="122" t="s">
        <v>176</v>
      </c>
      <c r="C197" s="179"/>
      <c r="D197" s="176" t="s">
        <v>205</v>
      </c>
      <c r="E197" s="110" t="s">
        <v>208</v>
      </c>
      <c r="F197" s="111">
        <v>5.9089435577392599</v>
      </c>
      <c r="G197" s="111">
        <v>8.9073200225830007</v>
      </c>
      <c r="H197" s="111">
        <v>3.674195528030396</v>
      </c>
      <c r="I197" s="173">
        <f>SUM(F197:F198)</f>
        <v>5.9089435577392599</v>
      </c>
      <c r="J197" s="173">
        <f>F197/(F197+F198)</f>
        <v>1</v>
      </c>
    </row>
    <row r="198" spans="2:10">
      <c r="B198" s="122" t="s">
        <v>176</v>
      </c>
      <c r="C198" s="177"/>
      <c r="D198" s="177"/>
      <c r="E198" s="110" t="s">
        <v>209</v>
      </c>
      <c r="F198" s="111">
        <v>0</v>
      </c>
      <c r="G198" s="111">
        <v>0.88468748331070002</v>
      </c>
      <c r="H198" s="111">
        <v>0</v>
      </c>
      <c r="I198" s="173"/>
      <c r="J198" s="173"/>
    </row>
    <row r="199" spans="2:10">
      <c r="B199" s="122" t="s">
        <v>130</v>
      </c>
      <c r="C199" s="176" t="s">
        <v>7</v>
      </c>
      <c r="D199" s="178"/>
      <c r="E199" s="110" t="s">
        <v>115</v>
      </c>
      <c r="F199" s="111">
        <v>0</v>
      </c>
      <c r="G199" s="111">
        <v>0.71810030937194802</v>
      </c>
      <c r="H199" s="111">
        <v>0</v>
      </c>
      <c r="I199" s="175"/>
      <c r="J199" s="175"/>
    </row>
    <row r="200" spans="2:10">
      <c r="B200" s="122" t="s">
        <v>112</v>
      </c>
      <c r="C200" s="179"/>
      <c r="D200" s="178"/>
      <c r="E200" s="110" t="s">
        <v>97</v>
      </c>
      <c r="F200" s="111">
        <v>0</v>
      </c>
      <c r="G200" s="111">
        <v>0.71258360147475996</v>
      </c>
      <c r="H200" s="111">
        <v>0</v>
      </c>
      <c r="I200" s="175"/>
      <c r="J200" s="175"/>
    </row>
    <row r="201" spans="2:10" hidden="1">
      <c r="B201" s="122"/>
      <c r="C201" s="179"/>
      <c r="D201" s="174" t="s">
        <v>161</v>
      </c>
      <c r="E201" s="152" t="s">
        <v>162</v>
      </c>
      <c r="F201" s="167"/>
      <c r="G201" s="168"/>
      <c r="H201" s="168"/>
      <c r="I201" s="175">
        <f>SUM(F201:F202)</f>
        <v>0</v>
      </c>
      <c r="J201" s="175" t="e">
        <f>F201/(F201+F202)</f>
        <v>#DIV/0!</v>
      </c>
    </row>
    <row r="202" spans="2:10" hidden="1">
      <c r="B202" s="122"/>
      <c r="C202" s="179"/>
      <c r="D202" s="174"/>
      <c r="E202" s="152" t="s">
        <v>163</v>
      </c>
      <c r="F202" s="167"/>
      <c r="G202" s="168"/>
      <c r="H202" s="168"/>
      <c r="I202" s="175"/>
      <c r="J202" s="175"/>
    </row>
    <row r="203" spans="2:10" hidden="1">
      <c r="B203" s="122"/>
      <c r="C203" s="179"/>
      <c r="D203" s="174" t="s">
        <v>25</v>
      </c>
      <c r="E203" s="152" t="s">
        <v>164</v>
      </c>
      <c r="F203" s="167"/>
      <c r="G203" s="168"/>
      <c r="H203" s="168"/>
      <c r="I203" s="175">
        <f>SUM(F203:F204)</f>
        <v>0</v>
      </c>
      <c r="J203" s="175" t="e">
        <f>F203/(F203+F204)</f>
        <v>#DIV/0!</v>
      </c>
    </row>
    <row r="204" spans="2:10" hidden="1">
      <c r="B204" s="122"/>
      <c r="C204" s="179"/>
      <c r="D204" s="174"/>
      <c r="E204" s="152" t="s">
        <v>165</v>
      </c>
      <c r="F204" s="167"/>
      <c r="G204" s="168"/>
      <c r="H204" s="168"/>
      <c r="I204" s="175"/>
      <c r="J204" s="175"/>
    </row>
    <row r="205" spans="2:10" hidden="1">
      <c r="B205" s="122"/>
      <c r="C205" s="179"/>
      <c r="D205" s="174" t="s">
        <v>166</v>
      </c>
      <c r="E205" s="152" t="s">
        <v>167</v>
      </c>
      <c r="F205" s="167"/>
      <c r="G205" s="167"/>
      <c r="H205" s="167"/>
      <c r="I205" s="175">
        <f>SUM(F205:F206)</f>
        <v>0</v>
      </c>
      <c r="J205" s="175" t="e">
        <f>F205/(F205+F206)</f>
        <v>#DIV/0!</v>
      </c>
    </row>
    <row r="206" spans="2:10" hidden="1">
      <c r="B206" s="122"/>
      <c r="C206" s="179"/>
      <c r="D206" s="174"/>
      <c r="E206" s="152" t="s">
        <v>168</v>
      </c>
      <c r="F206" s="167"/>
      <c r="G206" s="167"/>
      <c r="H206" s="167"/>
      <c r="I206" s="175"/>
      <c r="J206" s="175"/>
    </row>
    <row r="207" spans="2:10" hidden="1">
      <c r="B207" s="122"/>
      <c r="C207" s="179"/>
      <c r="D207" s="174" t="s">
        <v>28</v>
      </c>
      <c r="E207" s="152" t="s">
        <v>169</v>
      </c>
      <c r="F207" s="169"/>
      <c r="G207" s="169"/>
      <c r="H207" s="169"/>
      <c r="I207" s="175">
        <f>SUM(F207:F208)</f>
        <v>0</v>
      </c>
      <c r="J207" s="175" t="e">
        <f>F207/(F207+F208)</f>
        <v>#DIV/0!</v>
      </c>
    </row>
    <row r="208" spans="2:10" hidden="1">
      <c r="B208" s="122"/>
      <c r="C208" s="179"/>
      <c r="D208" s="174"/>
      <c r="E208" s="152" t="s">
        <v>170</v>
      </c>
      <c r="F208" s="169"/>
      <c r="G208" s="169"/>
      <c r="H208" s="169"/>
      <c r="I208" s="175"/>
      <c r="J208" s="175"/>
    </row>
    <row r="209" spans="2:10">
      <c r="B209" s="122" t="s">
        <v>243</v>
      </c>
      <c r="C209" s="179"/>
      <c r="D209" s="172" t="s">
        <v>33</v>
      </c>
      <c r="E209" s="110" t="s">
        <v>203</v>
      </c>
      <c r="F209" s="111">
        <v>0</v>
      </c>
      <c r="G209" s="111">
        <v>0.81517285108566395</v>
      </c>
      <c r="H209" s="111">
        <v>0</v>
      </c>
      <c r="I209" s="173">
        <f>SUM(F209:F210)</f>
        <v>0</v>
      </c>
      <c r="J209" s="173" t="e">
        <f>F209/(F209+F210)</f>
        <v>#DIV/0!</v>
      </c>
    </row>
    <row r="210" spans="2:10">
      <c r="B210" s="122" t="s">
        <v>243</v>
      </c>
      <c r="C210" s="179"/>
      <c r="D210" s="172"/>
      <c r="E210" s="110" t="s">
        <v>204</v>
      </c>
      <c r="F210" s="111">
        <v>0</v>
      </c>
      <c r="G210" s="111">
        <v>0.81517285108566395</v>
      </c>
      <c r="H210" s="111">
        <v>0</v>
      </c>
      <c r="I210" s="173"/>
      <c r="J210" s="173"/>
    </row>
    <row r="211" spans="2:10">
      <c r="B211" s="122" t="s">
        <v>247</v>
      </c>
      <c r="C211" s="179"/>
      <c r="D211" s="176" t="s">
        <v>205</v>
      </c>
      <c r="E211" s="110" t="s">
        <v>208</v>
      </c>
      <c r="F211" s="111">
        <v>0</v>
      </c>
      <c r="G211" s="111">
        <v>0.89004904031753596</v>
      </c>
      <c r="H211" s="111">
        <v>0</v>
      </c>
      <c r="I211" s="173">
        <f>SUM(F211:F212)</f>
        <v>0</v>
      </c>
      <c r="J211" s="173" t="e">
        <f>F211/(F211+F212)</f>
        <v>#DIV/0!</v>
      </c>
    </row>
    <row r="212" spans="2:10">
      <c r="B212" s="122" t="s">
        <v>247</v>
      </c>
      <c r="C212" s="177"/>
      <c r="D212" s="177"/>
      <c r="E212" s="110" t="s">
        <v>209</v>
      </c>
      <c r="F212" s="111">
        <v>0</v>
      </c>
      <c r="G212" s="111">
        <v>0.89004904031753596</v>
      </c>
      <c r="H212" s="111">
        <v>0</v>
      </c>
      <c r="I212" s="173"/>
      <c r="J212" s="173"/>
    </row>
  </sheetData>
  <autoFilter ref="B2:J2" xr:uid="{2B0F4A0C-69A6-DD46-83BD-6305AD8368D0}">
    <sortState xmlns:xlrd2="http://schemas.microsoft.com/office/spreadsheetml/2017/richdata2" ref="B3:J162">
      <sortCondition ref="C2:C162"/>
    </sortState>
  </autoFilter>
  <mergeCells count="330">
    <mergeCell ref="C129:C142"/>
    <mergeCell ref="C143:C156"/>
    <mergeCell ref="C157:C170"/>
    <mergeCell ref="C171:C184"/>
    <mergeCell ref="C185:C198"/>
    <mergeCell ref="C199:C212"/>
    <mergeCell ref="I15:I16"/>
    <mergeCell ref="J15:J16"/>
    <mergeCell ref="I29:I30"/>
    <mergeCell ref="J29:J30"/>
    <mergeCell ref="I75:I76"/>
    <mergeCell ref="J75:J76"/>
    <mergeCell ref="C3:C16"/>
    <mergeCell ref="C17:C30"/>
    <mergeCell ref="C31:C44"/>
    <mergeCell ref="C45:C58"/>
    <mergeCell ref="C59:C72"/>
    <mergeCell ref="C73:C86"/>
    <mergeCell ref="C87:C100"/>
    <mergeCell ref="C101:C114"/>
    <mergeCell ref="C115:C128"/>
    <mergeCell ref="D155:D156"/>
    <mergeCell ref="D169:D170"/>
    <mergeCell ref="D183:D184"/>
    <mergeCell ref="J79:J80"/>
    <mergeCell ref="I81:I82"/>
    <mergeCell ref="J81:J82"/>
    <mergeCell ref="I83:I84"/>
    <mergeCell ref="J83:J84"/>
    <mergeCell ref="I87:I88"/>
    <mergeCell ref="J87:J88"/>
    <mergeCell ref="I89:I90"/>
    <mergeCell ref="J89:J90"/>
    <mergeCell ref="I91:I92"/>
    <mergeCell ref="J103:J104"/>
    <mergeCell ref="I105:I106"/>
    <mergeCell ref="J105:J106"/>
    <mergeCell ref="I107:I108"/>
    <mergeCell ref="J107:J108"/>
    <mergeCell ref="I97:I98"/>
    <mergeCell ref="J97:J98"/>
    <mergeCell ref="D101:D102"/>
    <mergeCell ref="I101:I102"/>
    <mergeCell ref="I79:I80"/>
    <mergeCell ref="J91:J92"/>
    <mergeCell ref="I155:I156"/>
    <mergeCell ref="J155:J156"/>
    <mergeCell ref="I169:I170"/>
    <mergeCell ref="J169:J170"/>
    <mergeCell ref="I183:I184"/>
    <mergeCell ref="J183:J184"/>
    <mergeCell ref="I197:I198"/>
    <mergeCell ref="J197:J198"/>
    <mergeCell ref="J45:J46"/>
    <mergeCell ref="I47:I48"/>
    <mergeCell ref="J47:J48"/>
    <mergeCell ref="I71:I72"/>
    <mergeCell ref="J71:J72"/>
    <mergeCell ref="I99:I100"/>
    <mergeCell ref="J99:J100"/>
    <mergeCell ref="I77:I78"/>
    <mergeCell ref="J77:J78"/>
    <mergeCell ref="I93:I94"/>
    <mergeCell ref="J93:J94"/>
    <mergeCell ref="I95:I96"/>
    <mergeCell ref="J95:J96"/>
    <mergeCell ref="I85:I86"/>
    <mergeCell ref="J85:J86"/>
    <mergeCell ref="D15:D16"/>
    <mergeCell ref="D29:D30"/>
    <mergeCell ref="D43:D44"/>
    <mergeCell ref="D57:D58"/>
    <mergeCell ref="D71:D72"/>
    <mergeCell ref="D85:D86"/>
    <mergeCell ref="D99:D100"/>
    <mergeCell ref="D113:D114"/>
    <mergeCell ref="D127:D128"/>
    <mergeCell ref="D47:D48"/>
    <mergeCell ref="D49:D50"/>
    <mergeCell ref="D81:D82"/>
    <mergeCell ref="D83:D84"/>
    <mergeCell ref="D75:D76"/>
    <mergeCell ref="D77:D78"/>
    <mergeCell ref="D79:D80"/>
    <mergeCell ref="D93:D94"/>
    <mergeCell ref="D95:D96"/>
    <mergeCell ref="D87:D88"/>
    <mergeCell ref="D107:D108"/>
    <mergeCell ref="D89:D90"/>
    <mergeCell ref="D91:D92"/>
    <mergeCell ref="D105:D106"/>
    <mergeCell ref="D97:D98"/>
    <mergeCell ref="D3:D4"/>
    <mergeCell ref="I3:I4"/>
    <mergeCell ref="J3:J4"/>
    <mergeCell ref="D5:D6"/>
    <mergeCell ref="I5:I6"/>
    <mergeCell ref="J5:J6"/>
    <mergeCell ref="D7:D8"/>
    <mergeCell ref="I7:I8"/>
    <mergeCell ref="J7:J8"/>
    <mergeCell ref="D9:D10"/>
    <mergeCell ref="I9:I10"/>
    <mergeCell ref="J9:J10"/>
    <mergeCell ref="D13:D14"/>
    <mergeCell ref="I13:I14"/>
    <mergeCell ref="J13:J14"/>
    <mergeCell ref="D11:D12"/>
    <mergeCell ref="I11:I12"/>
    <mergeCell ref="J11:J12"/>
    <mergeCell ref="J21:J22"/>
    <mergeCell ref="D23:D24"/>
    <mergeCell ref="I23:I24"/>
    <mergeCell ref="J23:J24"/>
    <mergeCell ref="D25:D26"/>
    <mergeCell ref="I25:I26"/>
    <mergeCell ref="J25:J26"/>
    <mergeCell ref="D17:D18"/>
    <mergeCell ref="I17:I18"/>
    <mergeCell ref="J17:J18"/>
    <mergeCell ref="D19:D20"/>
    <mergeCell ref="I19:I20"/>
    <mergeCell ref="J19:J20"/>
    <mergeCell ref="D21:D22"/>
    <mergeCell ref="I21:I22"/>
    <mergeCell ref="J33:J34"/>
    <mergeCell ref="D35:D36"/>
    <mergeCell ref="I35:I36"/>
    <mergeCell ref="J35:J36"/>
    <mergeCell ref="D37:D38"/>
    <mergeCell ref="I37:I38"/>
    <mergeCell ref="J37:J38"/>
    <mergeCell ref="D27:D28"/>
    <mergeCell ref="I27:I28"/>
    <mergeCell ref="J27:J28"/>
    <mergeCell ref="D31:D32"/>
    <mergeCell ref="I31:I32"/>
    <mergeCell ref="J31:J32"/>
    <mergeCell ref="D33:D34"/>
    <mergeCell ref="I33:I34"/>
    <mergeCell ref="I49:I50"/>
    <mergeCell ref="J49:J50"/>
    <mergeCell ref="D39:D40"/>
    <mergeCell ref="I39:I40"/>
    <mergeCell ref="J39:J40"/>
    <mergeCell ref="D41:D42"/>
    <mergeCell ref="I41:I42"/>
    <mergeCell ref="J41:J42"/>
    <mergeCell ref="D45:D46"/>
    <mergeCell ref="I45:I46"/>
    <mergeCell ref="I43:I44"/>
    <mergeCell ref="J43:J44"/>
    <mergeCell ref="J55:J56"/>
    <mergeCell ref="D59:D60"/>
    <mergeCell ref="I59:I60"/>
    <mergeCell ref="J59:J60"/>
    <mergeCell ref="D61:D62"/>
    <mergeCell ref="I61:I62"/>
    <mergeCell ref="J61:J62"/>
    <mergeCell ref="D51:D52"/>
    <mergeCell ref="I51:I52"/>
    <mergeCell ref="J51:J52"/>
    <mergeCell ref="D53:D54"/>
    <mergeCell ref="I53:I54"/>
    <mergeCell ref="J53:J54"/>
    <mergeCell ref="D55:D56"/>
    <mergeCell ref="I55:I56"/>
    <mergeCell ref="I57:I58"/>
    <mergeCell ref="J57:J58"/>
    <mergeCell ref="J67:J68"/>
    <mergeCell ref="D69:D70"/>
    <mergeCell ref="I69:I70"/>
    <mergeCell ref="J69:J70"/>
    <mergeCell ref="D73:D74"/>
    <mergeCell ref="I73:I74"/>
    <mergeCell ref="J73:J74"/>
    <mergeCell ref="D63:D64"/>
    <mergeCell ref="I63:I64"/>
    <mergeCell ref="J63:J64"/>
    <mergeCell ref="D65:D66"/>
    <mergeCell ref="I65:I66"/>
    <mergeCell ref="J65:J66"/>
    <mergeCell ref="D67:D68"/>
    <mergeCell ref="I67:I68"/>
    <mergeCell ref="J101:J102"/>
    <mergeCell ref="D103:D104"/>
    <mergeCell ref="I103:I104"/>
    <mergeCell ref="J115:J116"/>
    <mergeCell ref="D117:D118"/>
    <mergeCell ref="I117:I118"/>
    <mergeCell ref="J117:J118"/>
    <mergeCell ref="D119:D120"/>
    <mergeCell ref="I119:I120"/>
    <mergeCell ref="J119:J120"/>
    <mergeCell ref="D109:D110"/>
    <mergeCell ref="I109:I110"/>
    <mergeCell ref="J109:J110"/>
    <mergeCell ref="D111:D112"/>
    <mergeCell ref="I111:I112"/>
    <mergeCell ref="J111:J112"/>
    <mergeCell ref="D115:D116"/>
    <mergeCell ref="I115:I116"/>
    <mergeCell ref="I113:I114"/>
    <mergeCell ref="J113:J114"/>
    <mergeCell ref="J125:J126"/>
    <mergeCell ref="D129:D130"/>
    <mergeCell ref="I129:I130"/>
    <mergeCell ref="J129:J130"/>
    <mergeCell ref="D131:D132"/>
    <mergeCell ref="I131:I132"/>
    <mergeCell ref="J131:J132"/>
    <mergeCell ref="D121:D122"/>
    <mergeCell ref="I121:I122"/>
    <mergeCell ref="J121:J122"/>
    <mergeCell ref="D123:D124"/>
    <mergeCell ref="I123:I124"/>
    <mergeCell ref="J123:J124"/>
    <mergeCell ref="D125:D126"/>
    <mergeCell ref="I125:I126"/>
    <mergeCell ref="I127:I128"/>
    <mergeCell ref="J127:J128"/>
    <mergeCell ref="J137:J138"/>
    <mergeCell ref="D139:D140"/>
    <mergeCell ref="I139:I140"/>
    <mergeCell ref="J139:J140"/>
    <mergeCell ref="D143:D144"/>
    <mergeCell ref="I143:I144"/>
    <mergeCell ref="J143:J144"/>
    <mergeCell ref="D133:D134"/>
    <mergeCell ref="I133:I134"/>
    <mergeCell ref="J133:J134"/>
    <mergeCell ref="D135:D136"/>
    <mergeCell ref="I135:I136"/>
    <mergeCell ref="J135:J136"/>
    <mergeCell ref="D137:D138"/>
    <mergeCell ref="I137:I138"/>
    <mergeCell ref="D141:D142"/>
    <mergeCell ref="I141:I142"/>
    <mergeCell ref="J141:J142"/>
    <mergeCell ref="J149:J150"/>
    <mergeCell ref="D151:D152"/>
    <mergeCell ref="I151:I152"/>
    <mergeCell ref="J151:J152"/>
    <mergeCell ref="D153:D154"/>
    <mergeCell ref="I153:I154"/>
    <mergeCell ref="J153:J154"/>
    <mergeCell ref="D145:D146"/>
    <mergeCell ref="I145:I146"/>
    <mergeCell ref="J145:J146"/>
    <mergeCell ref="D147:D148"/>
    <mergeCell ref="I147:I148"/>
    <mergeCell ref="J147:J148"/>
    <mergeCell ref="D149:D150"/>
    <mergeCell ref="I149:I150"/>
    <mergeCell ref="J161:J162"/>
    <mergeCell ref="D163:D164"/>
    <mergeCell ref="I163:I164"/>
    <mergeCell ref="J163:J164"/>
    <mergeCell ref="D165:D166"/>
    <mergeCell ref="I165:I166"/>
    <mergeCell ref="J165:J166"/>
    <mergeCell ref="D157:D158"/>
    <mergeCell ref="I157:I158"/>
    <mergeCell ref="J157:J158"/>
    <mergeCell ref="D159:D160"/>
    <mergeCell ref="I159:I160"/>
    <mergeCell ref="J159:J160"/>
    <mergeCell ref="D161:D162"/>
    <mergeCell ref="I161:I162"/>
    <mergeCell ref="J173:J174"/>
    <mergeCell ref="D175:D176"/>
    <mergeCell ref="I175:I176"/>
    <mergeCell ref="J175:J176"/>
    <mergeCell ref="D177:D178"/>
    <mergeCell ref="I177:I178"/>
    <mergeCell ref="J177:J178"/>
    <mergeCell ref="D167:D168"/>
    <mergeCell ref="I167:I168"/>
    <mergeCell ref="J167:J168"/>
    <mergeCell ref="D171:D172"/>
    <mergeCell ref="I171:I172"/>
    <mergeCell ref="J171:J172"/>
    <mergeCell ref="D173:D174"/>
    <mergeCell ref="I173:I174"/>
    <mergeCell ref="J185:J186"/>
    <mergeCell ref="D187:D188"/>
    <mergeCell ref="I187:I188"/>
    <mergeCell ref="J187:J188"/>
    <mergeCell ref="D189:D190"/>
    <mergeCell ref="I189:I190"/>
    <mergeCell ref="J189:J190"/>
    <mergeCell ref="D179:D180"/>
    <mergeCell ref="I179:I180"/>
    <mergeCell ref="J179:J180"/>
    <mergeCell ref="D181:D182"/>
    <mergeCell ref="I181:I182"/>
    <mergeCell ref="J181:J182"/>
    <mergeCell ref="D185:D186"/>
    <mergeCell ref="I185:I186"/>
    <mergeCell ref="D191:D192"/>
    <mergeCell ref="I191:I192"/>
    <mergeCell ref="J191:J192"/>
    <mergeCell ref="D193:D194"/>
    <mergeCell ref="I193:I194"/>
    <mergeCell ref="J193:J194"/>
    <mergeCell ref="D195:D196"/>
    <mergeCell ref="I195:I196"/>
    <mergeCell ref="D197:D198"/>
    <mergeCell ref="D211:D212"/>
    <mergeCell ref="I211:I212"/>
    <mergeCell ref="J211:J212"/>
    <mergeCell ref="J195:J196"/>
    <mergeCell ref="D199:D200"/>
    <mergeCell ref="I199:I200"/>
    <mergeCell ref="J199:J200"/>
    <mergeCell ref="D201:D202"/>
    <mergeCell ref="I201:I202"/>
    <mergeCell ref="J201:J202"/>
    <mergeCell ref="D209:D210"/>
    <mergeCell ref="I209:I210"/>
    <mergeCell ref="J209:J210"/>
    <mergeCell ref="D203:D204"/>
    <mergeCell ref="I203:I204"/>
    <mergeCell ref="J203:J204"/>
    <mergeCell ref="D205:D206"/>
    <mergeCell ref="I205:I206"/>
    <mergeCell ref="J205:J206"/>
    <mergeCell ref="D207:D208"/>
    <mergeCell ref="I207:I208"/>
    <mergeCell ref="J207:J20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48737-CE82-4E4F-A658-442783B2C220}">
  <dimension ref="A1:BG73"/>
  <sheetViews>
    <sheetView topLeftCell="A28" workbookViewId="0">
      <selection activeCell="E68" sqref="E68:G69"/>
    </sheetView>
  </sheetViews>
  <sheetFormatPr defaultColWidth="10.83203125" defaultRowHeight="15.5"/>
  <cols>
    <col min="1" max="2" width="10.83203125" style="121"/>
    <col min="3" max="3" width="14.6640625" style="121" customWidth="1"/>
    <col min="4" max="4" width="14.6640625" style="106" customWidth="1"/>
    <col min="5" max="7" width="10.83203125" style="106"/>
    <col min="8" max="16384" width="10.83203125" style="121"/>
  </cols>
  <sheetData>
    <row r="1" spans="1:59">
      <c r="A1" s="121" t="s">
        <v>38</v>
      </c>
      <c r="B1" t="s">
        <v>38</v>
      </c>
      <c r="C1" t="s">
        <v>39</v>
      </c>
      <c r="D1" t="s">
        <v>40</v>
      </c>
      <c r="E1" s="166" t="s">
        <v>41</v>
      </c>
      <c r="F1" s="106" t="s">
        <v>42</v>
      </c>
      <c r="G1" s="106" t="s">
        <v>43</v>
      </c>
      <c r="H1" t="s">
        <v>44</v>
      </c>
      <c r="I1" t="s">
        <v>45</v>
      </c>
      <c r="J1" t="s">
        <v>46</v>
      </c>
      <c r="K1" t="s">
        <v>47</v>
      </c>
      <c r="L1" t="s">
        <v>48</v>
      </c>
      <c r="M1" t="s">
        <v>49</v>
      </c>
      <c r="N1" t="s">
        <v>50</v>
      </c>
      <c r="O1" t="s">
        <v>51</v>
      </c>
      <c r="P1" t="s">
        <v>52</v>
      </c>
      <c r="Q1" t="s">
        <v>53</v>
      </c>
      <c r="R1" t="s">
        <v>54</v>
      </c>
      <c r="S1" t="s">
        <v>55</v>
      </c>
      <c r="T1" t="s">
        <v>56</v>
      </c>
      <c r="U1" t="s">
        <v>57</v>
      </c>
      <c r="V1" t="s">
        <v>58</v>
      </c>
      <c r="W1" t="s">
        <v>59</v>
      </c>
      <c r="X1" t="s">
        <v>60</v>
      </c>
      <c r="Y1" t="s">
        <v>61</v>
      </c>
      <c r="Z1" t="s">
        <v>62</v>
      </c>
      <c r="AA1" t="s">
        <v>63</v>
      </c>
      <c r="AB1" t="s">
        <v>64</v>
      </c>
      <c r="AC1" t="s">
        <v>65</v>
      </c>
      <c r="AD1" t="s">
        <v>66</v>
      </c>
      <c r="AE1" t="s">
        <v>67</v>
      </c>
      <c r="AF1" t="s">
        <v>68</v>
      </c>
      <c r="AG1" t="s">
        <v>69</v>
      </c>
      <c r="AH1" t="s">
        <v>70</v>
      </c>
      <c r="AI1" t="s">
        <v>71</v>
      </c>
      <c r="AJ1" t="s">
        <v>72</v>
      </c>
      <c r="AK1" t="s">
        <v>73</v>
      </c>
      <c r="AL1" t="s">
        <v>74</v>
      </c>
      <c r="AM1" t="s">
        <v>75</v>
      </c>
      <c r="AN1" t="s">
        <v>76</v>
      </c>
      <c r="AO1" t="s">
        <v>77</v>
      </c>
      <c r="AP1" t="s">
        <v>78</v>
      </c>
      <c r="AQ1" t="s">
        <v>79</v>
      </c>
      <c r="AR1" t="s">
        <v>80</v>
      </c>
      <c r="AS1" t="s">
        <v>81</v>
      </c>
      <c r="AT1" t="s">
        <v>82</v>
      </c>
      <c r="AU1" t="s">
        <v>83</v>
      </c>
      <c r="AV1" t="s">
        <v>84</v>
      </c>
      <c r="AW1" t="s">
        <v>85</v>
      </c>
      <c r="AX1" t="s">
        <v>86</v>
      </c>
      <c r="AY1" t="s">
        <v>87</v>
      </c>
      <c r="AZ1" t="s">
        <v>88</v>
      </c>
      <c r="BA1" t="s">
        <v>89</v>
      </c>
      <c r="BB1" t="s">
        <v>90</v>
      </c>
      <c r="BC1" t="s">
        <v>91</v>
      </c>
      <c r="BD1" t="s">
        <v>92</v>
      </c>
      <c r="BE1" t="s">
        <v>93</v>
      </c>
      <c r="BF1" t="s">
        <v>94</v>
      </c>
      <c r="BG1" t="s">
        <v>95</v>
      </c>
    </row>
    <row r="2" spans="1:59">
      <c r="B2" t="s">
        <v>131</v>
      </c>
      <c r="C2" t="s">
        <v>212</v>
      </c>
      <c r="D2" t="s">
        <v>33</v>
      </c>
      <c r="E2" s="106">
        <v>0</v>
      </c>
      <c r="F2" s="106">
        <f>H2*4</f>
        <v>0.75611096620559604</v>
      </c>
      <c r="G2" s="106">
        <f>I2*4</f>
        <v>0</v>
      </c>
      <c r="H2">
        <v>0.18902774155139901</v>
      </c>
      <c r="I2">
        <v>0</v>
      </c>
      <c r="J2">
        <v>18648</v>
      </c>
      <c r="K2">
        <v>0</v>
      </c>
      <c r="L2">
        <v>18648</v>
      </c>
      <c r="M2">
        <v>0</v>
      </c>
      <c r="N2">
        <v>0</v>
      </c>
      <c r="O2">
        <v>142</v>
      </c>
      <c r="P2">
        <v>18506</v>
      </c>
      <c r="Q2">
        <v>0</v>
      </c>
      <c r="R2"/>
      <c r="S2"/>
      <c r="T2"/>
      <c r="U2"/>
      <c r="V2"/>
      <c r="W2"/>
      <c r="X2"/>
      <c r="Y2">
        <v>9196.3701171875</v>
      </c>
      <c r="Z2"/>
      <c r="AA2"/>
      <c r="AB2" t="s">
        <v>241</v>
      </c>
      <c r="AC2"/>
      <c r="AD2"/>
      <c r="AE2"/>
      <c r="AF2"/>
      <c r="AG2"/>
      <c r="AH2"/>
      <c r="AI2"/>
      <c r="AJ2"/>
      <c r="AK2"/>
      <c r="AL2"/>
      <c r="AM2">
        <v>0</v>
      </c>
      <c r="AN2">
        <v>7036.2961683956601</v>
      </c>
      <c r="AO2">
        <v>7036.2961683956601</v>
      </c>
      <c r="AP2"/>
      <c r="AQ2"/>
      <c r="AR2"/>
      <c r="AS2"/>
      <c r="AT2">
        <v>8.6371049284934998E-2</v>
      </c>
      <c r="AU2">
        <v>0</v>
      </c>
      <c r="AV2"/>
      <c r="AW2"/>
      <c r="AX2"/>
      <c r="AY2"/>
      <c r="AZ2"/>
      <c r="BA2"/>
      <c r="BB2"/>
      <c r="BC2"/>
      <c r="BD2"/>
      <c r="BE2"/>
      <c r="BF2"/>
      <c r="BG2"/>
    </row>
    <row r="3" spans="1:59">
      <c r="B3" t="s">
        <v>131</v>
      </c>
      <c r="C3" t="s">
        <v>212</v>
      </c>
      <c r="D3" t="s">
        <v>241</v>
      </c>
      <c r="E3" s="106">
        <v>35.971282958984396</v>
      </c>
      <c r="F3" s="106">
        <f t="shared" ref="F3:F66" si="0">H3*4</f>
        <v>41.89155960083</v>
      </c>
      <c r="G3" s="106">
        <f t="shared" ref="G3:G66" si="1">I3*4</f>
        <v>30.058444976806641</v>
      </c>
      <c r="H3">
        <v>10.4728899002075</v>
      </c>
      <c r="I3">
        <v>7.5146112442016602</v>
      </c>
      <c r="J3">
        <v>18648</v>
      </c>
      <c r="K3">
        <v>142</v>
      </c>
      <c r="L3">
        <v>18506</v>
      </c>
      <c r="M3">
        <v>0</v>
      </c>
      <c r="N3">
        <v>0</v>
      </c>
      <c r="O3">
        <v>142</v>
      </c>
      <c r="P3">
        <v>18506</v>
      </c>
      <c r="Q3">
        <v>0</v>
      </c>
      <c r="R3"/>
      <c r="S3"/>
      <c r="T3"/>
      <c r="U3"/>
      <c r="V3"/>
      <c r="W3"/>
      <c r="X3"/>
      <c r="Y3">
        <v>4589.423828125</v>
      </c>
      <c r="Z3"/>
      <c r="AA3"/>
      <c r="AB3"/>
      <c r="AC3"/>
      <c r="AD3"/>
      <c r="AE3"/>
      <c r="AF3"/>
      <c r="AG3"/>
      <c r="AH3"/>
      <c r="AI3"/>
      <c r="AJ3"/>
      <c r="AK3"/>
      <c r="AL3"/>
      <c r="AM3">
        <v>5546.0823200924297</v>
      </c>
      <c r="AN3">
        <v>3140.33378721291</v>
      </c>
      <c r="AO3">
        <v>3158.6529791728399</v>
      </c>
      <c r="AP3"/>
      <c r="AQ3"/>
      <c r="AR3"/>
      <c r="AS3"/>
      <c r="AT3">
        <v>9.7477264404296893</v>
      </c>
      <c r="AU3">
        <v>8.2384004592895508</v>
      </c>
      <c r="AV3"/>
      <c r="AW3"/>
      <c r="AX3"/>
      <c r="AY3"/>
      <c r="AZ3"/>
      <c r="BA3"/>
      <c r="BB3"/>
      <c r="BC3"/>
      <c r="BD3"/>
      <c r="BE3"/>
      <c r="BF3"/>
      <c r="BG3"/>
    </row>
    <row r="4" spans="1:59">
      <c r="B4" t="s">
        <v>132</v>
      </c>
      <c r="C4" t="s">
        <v>213</v>
      </c>
      <c r="D4" t="s">
        <v>33</v>
      </c>
      <c r="E4" s="106">
        <v>0</v>
      </c>
      <c r="F4" s="106">
        <f t="shared" si="0"/>
        <v>0.77103841304779197</v>
      </c>
      <c r="G4" s="106">
        <f t="shared" si="1"/>
        <v>0</v>
      </c>
      <c r="H4">
        <v>0.19275960326194799</v>
      </c>
      <c r="I4">
        <v>0</v>
      </c>
      <c r="J4">
        <v>18287</v>
      </c>
      <c r="K4">
        <v>0</v>
      </c>
      <c r="L4">
        <v>18287</v>
      </c>
      <c r="M4">
        <v>0</v>
      </c>
      <c r="N4">
        <v>0</v>
      </c>
      <c r="O4">
        <v>109</v>
      </c>
      <c r="P4">
        <v>18178</v>
      </c>
      <c r="Q4">
        <v>0</v>
      </c>
      <c r="R4"/>
      <c r="S4"/>
      <c r="T4"/>
      <c r="U4"/>
      <c r="V4"/>
      <c r="W4"/>
      <c r="X4"/>
      <c r="Y4">
        <v>9196.3701171875</v>
      </c>
      <c r="Z4"/>
      <c r="AA4"/>
      <c r="AB4" t="s">
        <v>241</v>
      </c>
      <c r="AC4"/>
      <c r="AD4"/>
      <c r="AE4"/>
      <c r="AF4"/>
      <c r="AG4"/>
      <c r="AH4"/>
      <c r="AI4"/>
      <c r="AJ4"/>
      <c r="AK4"/>
      <c r="AL4"/>
      <c r="AM4">
        <v>0</v>
      </c>
      <c r="AN4">
        <v>6910.4679043525202</v>
      </c>
      <c r="AO4">
        <v>6910.4679043525202</v>
      </c>
      <c r="AP4"/>
      <c r="AQ4"/>
      <c r="AR4"/>
      <c r="AS4"/>
      <c r="AT4">
        <v>8.8076144456863403E-2</v>
      </c>
      <c r="AU4">
        <v>0</v>
      </c>
      <c r="AV4"/>
      <c r="AW4"/>
      <c r="AX4"/>
      <c r="AY4"/>
      <c r="AZ4"/>
      <c r="BA4"/>
      <c r="BB4"/>
      <c r="BC4"/>
      <c r="BD4"/>
      <c r="BE4"/>
      <c r="BF4"/>
      <c r="BG4"/>
    </row>
    <row r="5" spans="1:59">
      <c r="B5" t="s">
        <v>132</v>
      </c>
      <c r="C5" t="s">
        <v>213</v>
      </c>
      <c r="D5" t="s">
        <v>241</v>
      </c>
      <c r="E5" s="106">
        <v>28.133425903320397</v>
      </c>
      <c r="F5" s="106">
        <f t="shared" si="0"/>
        <v>33.417999267578118</v>
      </c>
      <c r="G5" s="106">
        <f t="shared" si="1"/>
        <v>22.854780197143558</v>
      </c>
      <c r="H5">
        <v>8.3544998168945295</v>
      </c>
      <c r="I5">
        <v>5.7136950492858896</v>
      </c>
      <c r="J5">
        <v>18287</v>
      </c>
      <c r="K5">
        <v>109</v>
      </c>
      <c r="L5">
        <v>18178</v>
      </c>
      <c r="M5">
        <v>0</v>
      </c>
      <c r="N5">
        <v>0</v>
      </c>
      <c r="O5">
        <v>109</v>
      </c>
      <c r="P5">
        <v>18178</v>
      </c>
      <c r="Q5">
        <v>0</v>
      </c>
      <c r="R5"/>
      <c r="S5"/>
      <c r="T5"/>
      <c r="U5"/>
      <c r="V5"/>
      <c r="W5"/>
      <c r="X5"/>
      <c r="Y5">
        <v>4589.423828125</v>
      </c>
      <c r="Z5"/>
      <c r="AA5"/>
      <c r="AB5"/>
      <c r="AC5"/>
      <c r="AD5"/>
      <c r="AE5"/>
      <c r="AF5"/>
      <c r="AG5"/>
      <c r="AH5"/>
      <c r="AI5"/>
      <c r="AJ5"/>
      <c r="AK5"/>
      <c r="AL5"/>
      <c r="AM5">
        <v>5516.8846491542399</v>
      </c>
      <c r="AN5">
        <v>3083.0165382374298</v>
      </c>
      <c r="AO5">
        <v>3097.5236538982899</v>
      </c>
      <c r="AP5"/>
      <c r="AQ5"/>
      <c r="AR5"/>
      <c r="AS5"/>
      <c r="AT5">
        <v>7.7072238922119096</v>
      </c>
      <c r="AU5">
        <v>6.3598752021789604</v>
      </c>
      <c r="AV5"/>
      <c r="AW5"/>
      <c r="AX5"/>
      <c r="AY5"/>
      <c r="AZ5"/>
      <c r="BA5"/>
      <c r="BB5"/>
      <c r="BC5"/>
      <c r="BD5"/>
      <c r="BE5"/>
      <c r="BF5"/>
      <c r="BG5"/>
    </row>
    <row r="6" spans="1:59">
      <c r="B6" t="s">
        <v>133</v>
      </c>
      <c r="C6" t="s">
        <v>214</v>
      </c>
      <c r="D6" t="s">
        <v>33</v>
      </c>
      <c r="E6" s="106">
        <v>0</v>
      </c>
      <c r="F6" s="106">
        <f t="shared" si="0"/>
        <v>0.84335708618163996</v>
      </c>
      <c r="G6" s="106">
        <f t="shared" si="1"/>
        <v>0</v>
      </c>
      <c r="H6">
        <v>0.21083927154540999</v>
      </c>
      <c r="I6">
        <v>0</v>
      </c>
      <c r="J6">
        <v>16719</v>
      </c>
      <c r="K6">
        <v>0</v>
      </c>
      <c r="L6">
        <v>16719</v>
      </c>
      <c r="M6">
        <v>0</v>
      </c>
      <c r="N6">
        <v>0</v>
      </c>
      <c r="O6">
        <v>86</v>
      </c>
      <c r="P6">
        <v>16633</v>
      </c>
      <c r="Q6">
        <v>0</v>
      </c>
      <c r="R6"/>
      <c r="S6"/>
      <c r="T6"/>
      <c r="U6"/>
      <c r="V6"/>
      <c r="W6"/>
      <c r="X6"/>
      <c r="Y6">
        <v>9196.3701171875</v>
      </c>
      <c r="Z6"/>
      <c r="AA6"/>
      <c r="AB6" t="s">
        <v>241</v>
      </c>
      <c r="AC6"/>
      <c r="AD6"/>
      <c r="AE6"/>
      <c r="AF6"/>
      <c r="AG6"/>
      <c r="AH6"/>
      <c r="AI6"/>
      <c r="AJ6"/>
      <c r="AK6"/>
      <c r="AL6"/>
      <c r="AM6">
        <v>0</v>
      </c>
      <c r="AN6">
        <v>6781.4736110254398</v>
      </c>
      <c r="AO6">
        <v>6781.4736110254398</v>
      </c>
      <c r="AP6"/>
      <c r="AQ6"/>
      <c r="AR6"/>
      <c r="AS6"/>
      <c r="AT6">
        <v>9.6336752176284804E-2</v>
      </c>
      <c r="AU6">
        <v>0</v>
      </c>
      <c r="AV6"/>
      <c r="AW6"/>
      <c r="AX6"/>
      <c r="AY6"/>
      <c r="AZ6"/>
      <c r="BA6"/>
      <c r="BB6"/>
      <c r="BC6"/>
      <c r="BD6"/>
      <c r="BE6"/>
      <c r="BF6"/>
      <c r="BG6"/>
    </row>
    <row r="7" spans="1:59">
      <c r="B7" t="s">
        <v>133</v>
      </c>
      <c r="C7" t="s">
        <v>214</v>
      </c>
      <c r="D7" t="s">
        <v>241</v>
      </c>
      <c r="E7" s="106">
        <v>24.268815612792999</v>
      </c>
      <c r="F7" s="106">
        <f t="shared" si="0"/>
        <v>29.788797378540039</v>
      </c>
      <c r="G7" s="106">
        <f t="shared" si="1"/>
        <v>19.48021125793456</v>
      </c>
      <c r="H7">
        <v>7.4471993446350098</v>
      </c>
      <c r="I7">
        <v>4.8700528144836399</v>
      </c>
      <c r="J7">
        <v>16719</v>
      </c>
      <c r="K7">
        <v>86</v>
      </c>
      <c r="L7">
        <v>16633</v>
      </c>
      <c r="M7">
        <v>0</v>
      </c>
      <c r="N7">
        <v>0</v>
      </c>
      <c r="O7">
        <v>86</v>
      </c>
      <c r="P7">
        <v>16633</v>
      </c>
      <c r="Q7">
        <v>0</v>
      </c>
      <c r="R7"/>
      <c r="S7"/>
      <c r="T7"/>
      <c r="U7"/>
      <c r="V7"/>
      <c r="W7"/>
      <c r="X7"/>
      <c r="Y7">
        <v>4589.423828125</v>
      </c>
      <c r="Z7"/>
      <c r="AA7"/>
      <c r="AB7"/>
      <c r="AC7"/>
      <c r="AD7"/>
      <c r="AE7"/>
      <c r="AF7"/>
      <c r="AG7"/>
      <c r="AH7"/>
      <c r="AI7"/>
      <c r="AJ7"/>
      <c r="AK7"/>
      <c r="AL7"/>
      <c r="AM7">
        <v>5514.2032669422197</v>
      </c>
      <c r="AN7">
        <v>3008.4803973851399</v>
      </c>
      <c r="AO7">
        <v>3021.3694557488002</v>
      </c>
      <c r="AP7"/>
      <c r="AQ7"/>
      <c r="AR7"/>
      <c r="AS7"/>
      <c r="AT7">
        <v>6.7439417839050302</v>
      </c>
      <c r="AU7">
        <v>5.43758249282837</v>
      </c>
      <c r="AV7"/>
      <c r="AW7"/>
      <c r="AX7"/>
      <c r="AY7"/>
      <c r="AZ7"/>
      <c r="BA7"/>
      <c r="BB7"/>
      <c r="BC7"/>
      <c r="BD7"/>
      <c r="BE7"/>
      <c r="BF7"/>
      <c r="BG7"/>
    </row>
    <row r="8" spans="1:59">
      <c r="B8" t="s">
        <v>134</v>
      </c>
      <c r="C8" t="s">
        <v>215</v>
      </c>
      <c r="D8" t="s">
        <v>33</v>
      </c>
      <c r="E8" s="106">
        <v>0</v>
      </c>
      <c r="F8" s="106">
        <f t="shared" si="0"/>
        <v>0.84487324953079201</v>
      </c>
      <c r="G8" s="106">
        <f t="shared" si="1"/>
        <v>0</v>
      </c>
      <c r="H8">
        <v>0.211218312382698</v>
      </c>
      <c r="I8">
        <v>0</v>
      </c>
      <c r="J8">
        <v>16689</v>
      </c>
      <c r="K8">
        <v>0</v>
      </c>
      <c r="L8">
        <v>16689</v>
      </c>
      <c r="M8">
        <v>0</v>
      </c>
      <c r="N8">
        <v>0</v>
      </c>
      <c r="O8">
        <v>119</v>
      </c>
      <c r="P8">
        <v>16570</v>
      </c>
      <c r="Q8">
        <v>0</v>
      </c>
      <c r="R8"/>
      <c r="S8"/>
      <c r="T8"/>
      <c r="U8"/>
      <c r="V8"/>
      <c r="W8"/>
      <c r="X8"/>
      <c r="Y8">
        <v>9196.3701171875</v>
      </c>
      <c r="Z8"/>
      <c r="AA8"/>
      <c r="AB8" t="s">
        <v>241</v>
      </c>
      <c r="AC8"/>
      <c r="AD8"/>
      <c r="AE8"/>
      <c r="AF8"/>
      <c r="AG8"/>
      <c r="AH8"/>
      <c r="AI8"/>
      <c r="AJ8"/>
      <c r="AK8"/>
      <c r="AL8"/>
      <c r="AM8">
        <v>0</v>
      </c>
      <c r="AN8">
        <v>6843.4835386987697</v>
      </c>
      <c r="AO8">
        <v>6843.4835386987797</v>
      </c>
      <c r="AP8"/>
      <c r="AQ8"/>
      <c r="AR8"/>
      <c r="AS8"/>
      <c r="AT8">
        <v>9.6509926021099104E-2</v>
      </c>
      <c r="AU8">
        <v>0</v>
      </c>
      <c r="AV8"/>
      <c r="AW8"/>
      <c r="AX8"/>
      <c r="AY8"/>
      <c r="AZ8"/>
      <c r="BA8"/>
      <c r="BB8"/>
      <c r="BC8"/>
      <c r="BD8"/>
      <c r="BE8"/>
      <c r="BF8"/>
      <c r="BG8"/>
    </row>
    <row r="9" spans="1:59">
      <c r="B9" t="s">
        <v>134</v>
      </c>
      <c r="C9" t="s">
        <v>215</v>
      </c>
      <c r="D9" t="s">
        <v>241</v>
      </c>
      <c r="E9" s="106">
        <v>33.675238037109395</v>
      </c>
      <c r="F9" s="106">
        <f t="shared" si="0"/>
        <v>39.729671478271477</v>
      </c>
      <c r="G9" s="106">
        <f t="shared" si="1"/>
        <v>27.62858390808104</v>
      </c>
      <c r="H9">
        <v>9.9324178695678693</v>
      </c>
      <c r="I9">
        <v>6.9071459770202601</v>
      </c>
      <c r="J9">
        <v>16689</v>
      </c>
      <c r="K9">
        <v>119</v>
      </c>
      <c r="L9">
        <v>16570</v>
      </c>
      <c r="M9">
        <v>0</v>
      </c>
      <c r="N9">
        <v>0</v>
      </c>
      <c r="O9">
        <v>119</v>
      </c>
      <c r="P9">
        <v>16570</v>
      </c>
      <c r="Q9">
        <v>0</v>
      </c>
      <c r="R9"/>
      <c r="S9"/>
      <c r="T9"/>
      <c r="U9"/>
      <c r="V9"/>
      <c r="W9"/>
      <c r="X9"/>
      <c r="Y9">
        <v>4589.423828125</v>
      </c>
      <c r="Z9"/>
      <c r="AA9"/>
      <c r="AB9"/>
      <c r="AC9"/>
      <c r="AD9"/>
      <c r="AE9"/>
      <c r="AF9"/>
      <c r="AG9"/>
      <c r="AH9"/>
      <c r="AI9"/>
      <c r="AJ9"/>
      <c r="AK9"/>
      <c r="AL9"/>
      <c r="AM9">
        <v>5564.72866744354</v>
      </c>
      <c r="AN9">
        <v>3040.3850089994598</v>
      </c>
      <c r="AO9">
        <v>3058.38470313062</v>
      </c>
      <c r="AP9"/>
      <c r="AQ9"/>
      <c r="AR9"/>
      <c r="AS9"/>
      <c r="AT9">
        <v>9.1908149719238299</v>
      </c>
      <c r="AU9">
        <v>7.6473097801208496</v>
      </c>
      <c r="AV9"/>
      <c r="AW9"/>
      <c r="AX9"/>
      <c r="AY9"/>
      <c r="AZ9"/>
      <c r="BA9"/>
      <c r="BB9"/>
      <c r="BC9"/>
      <c r="BD9"/>
      <c r="BE9"/>
      <c r="BF9"/>
      <c r="BG9"/>
    </row>
    <row r="10" spans="1:59">
      <c r="B10" t="s">
        <v>135</v>
      </c>
      <c r="C10" t="s">
        <v>216</v>
      </c>
      <c r="D10" t="s">
        <v>33</v>
      </c>
      <c r="E10" s="106">
        <v>0</v>
      </c>
      <c r="F10" s="106">
        <f t="shared" si="0"/>
        <v>0.877638399600984</v>
      </c>
      <c r="G10" s="106">
        <f t="shared" si="1"/>
        <v>0</v>
      </c>
      <c r="H10">
        <v>0.219409599900246</v>
      </c>
      <c r="I10">
        <v>0</v>
      </c>
      <c r="J10">
        <v>16066</v>
      </c>
      <c r="K10">
        <v>0</v>
      </c>
      <c r="L10">
        <v>16066</v>
      </c>
      <c r="M10">
        <v>0</v>
      </c>
      <c r="N10">
        <v>0</v>
      </c>
      <c r="O10">
        <v>213</v>
      </c>
      <c r="P10">
        <v>15853</v>
      </c>
      <c r="Q10">
        <v>0</v>
      </c>
      <c r="R10"/>
      <c r="S10"/>
      <c r="T10"/>
      <c r="U10"/>
      <c r="V10"/>
      <c r="W10"/>
      <c r="X10"/>
      <c r="Y10">
        <v>9196.3701171875</v>
      </c>
      <c r="Z10"/>
      <c r="AA10"/>
      <c r="AB10" t="s">
        <v>241</v>
      </c>
      <c r="AC10"/>
      <c r="AD10"/>
      <c r="AE10"/>
      <c r="AF10"/>
      <c r="AG10"/>
      <c r="AH10"/>
      <c r="AI10"/>
      <c r="AJ10"/>
      <c r="AK10"/>
      <c r="AL10"/>
      <c r="AM10">
        <v>0</v>
      </c>
      <c r="AN10">
        <v>6909.6496384481898</v>
      </c>
      <c r="AO10">
        <v>6909.6496384481798</v>
      </c>
      <c r="AP10"/>
      <c r="AQ10"/>
      <c r="AR10"/>
      <c r="AS10"/>
      <c r="AT10">
        <v>0.10025250911712601</v>
      </c>
      <c r="AU10">
        <v>0</v>
      </c>
      <c r="AV10"/>
      <c r="AW10"/>
      <c r="AX10"/>
      <c r="AY10"/>
      <c r="AZ10"/>
      <c r="BA10"/>
      <c r="BB10"/>
      <c r="BC10"/>
      <c r="BD10"/>
      <c r="BE10"/>
      <c r="BF10"/>
      <c r="BG10"/>
    </row>
    <row r="11" spans="1:59">
      <c r="B11" t="s">
        <v>135</v>
      </c>
      <c r="C11" t="s">
        <v>216</v>
      </c>
      <c r="D11" t="s">
        <v>241</v>
      </c>
      <c r="E11" s="106">
        <v>62.806970214843794</v>
      </c>
      <c r="F11" s="106">
        <f t="shared" si="0"/>
        <v>71.249382019042798</v>
      </c>
      <c r="G11" s="106">
        <f t="shared" si="1"/>
        <v>54.379669189453203</v>
      </c>
      <c r="H11">
        <v>17.8123455047607</v>
      </c>
      <c r="I11">
        <v>13.594917297363301</v>
      </c>
      <c r="J11">
        <v>16066</v>
      </c>
      <c r="K11">
        <v>213</v>
      </c>
      <c r="L11">
        <v>15853</v>
      </c>
      <c r="M11">
        <v>0</v>
      </c>
      <c r="N11">
        <v>0</v>
      </c>
      <c r="O11">
        <v>213</v>
      </c>
      <c r="P11">
        <v>15853</v>
      </c>
      <c r="Q11">
        <v>0</v>
      </c>
      <c r="R11"/>
      <c r="S11"/>
      <c r="T11"/>
      <c r="U11"/>
      <c r="V11"/>
      <c r="W11"/>
      <c r="X11"/>
      <c r="Y11">
        <v>4589.423828125</v>
      </c>
      <c r="Z11"/>
      <c r="AA11"/>
      <c r="AB11"/>
      <c r="AC11"/>
      <c r="AD11"/>
      <c r="AE11"/>
      <c r="AF11"/>
      <c r="AG11"/>
      <c r="AH11"/>
      <c r="AI11"/>
      <c r="AJ11"/>
      <c r="AK11"/>
      <c r="AL11"/>
      <c r="AM11">
        <v>5639.4986841622604</v>
      </c>
      <c r="AN11">
        <v>3074.2610766661601</v>
      </c>
      <c r="AO11">
        <v>3108.2705133894701</v>
      </c>
      <c r="AP11"/>
      <c r="AQ11"/>
      <c r="AR11"/>
      <c r="AS11"/>
      <c r="AT11">
        <v>16.7781085968018</v>
      </c>
      <c r="AU11">
        <v>14.626360893249499</v>
      </c>
      <c r="AV11"/>
      <c r="AW11"/>
      <c r="AX11"/>
      <c r="AY11"/>
      <c r="AZ11"/>
      <c r="BA11"/>
      <c r="BB11"/>
      <c r="BC11"/>
      <c r="BD11"/>
      <c r="BE11"/>
      <c r="BF11"/>
      <c r="BG11"/>
    </row>
    <row r="12" spans="1:59">
      <c r="B12" t="s">
        <v>136</v>
      </c>
      <c r="C12" t="s">
        <v>217</v>
      </c>
      <c r="D12" t="s">
        <v>33</v>
      </c>
      <c r="E12" s="106">
        <v>0</v>
      </c>
      <c r="F12" s="106">
        <f t="shared" si="0"/>
        <v>0.72702449560165605</v>
      </c>
      <c r="G12" s="106">
        <f t="shared" si="1"/>
        <v>0</v>
      </c>
      <c r="H12">
        <v>0.18175612390041401</v>
      </c>
      <c r="I12">
        <v>0</v>
      </c>
      <c r="J12">
        <v>19394</v>
      </c>
      <c r="K12">
        <v>0</v>
      </c>
      <c r="L12">
        <v>19394</v>
      </c>
      <c r="M12">
        <v>0</v>
      </c>
      <c r="N12">
        <v>0</v>
      </c>
      <c r="O12">
        <v>120</v>
      </c>
      <c r="P12">
        <v>19274</v>
      </c>
      <c r="Q12">
        <v>0</v>
      </c>
      <c r="R12"/>
      <c r="S12"/>
      <c r="T12"/>
      <c r="U12"/>
      <c r="V12"/>
      <c r="W12"/>
      <c r="X12"/>
      <c r="Y12">
        <v>9196.3701171875</v>
      </c>
      <c r="Z12"/>
      <c r="AA12"/>
      <c r="AB12" t="s">
        <v>241</v>
      </c>
      <c r="AC12"/>
      <c r="AD12"/>
      <c r="AE12"/>
      <c r="AF12"/>
      <c r="AG12"/>
      <c r="AH12"/>
      <c r="AI12"/>
      <c r="AJ12"/>
      <c r="AK12"/>
      <c r="AL12"/>
      <c r="AM12">
        <v>0</v>
      </c>
      <c r="AN12">
        <v>7003.3765510495396</v>
      </c>
      <c r="AO12">
        <v>7003.3765510495396</v>
      </c>
      <c r="AP12"/>
      <c r="AQ12"/>
      <c r="AR12"/>
      <c r="AS12"/>
      <c r="AT12">
        <v>8.3048626780509893E-2</v>
      </c>
      <c r="AU12">
        <v>0</v>
      </c>
      <c r="AV12"/>
      <c r="AW12"/>
      <c r="AX12"/>
      <c r="AY12"/>
      <c r="AZ12"/>
      <c r="BA12"/>
      <c r="BB12"/>
      <c r="BC12"/>
      <c r="BD12"/>
      <c r="BE12"/>
      <c r="BF12"/>
      <c r="BG12"/>
    </row>
    <row r="13" spans="1:59">
      <c r="B13" t="s">
        <v>136</v>
      </c>
      <c r="C13" t="s">
        <v>217</v>
      </c>
      <c r="D13" t="s">
        <v>241</v>
      </c>
      <c r="E13" s="106">
        <v>29.208010864257801</v>
      </c>
      <c r="F13" s="106">
        <f t="shared" si="0"/>
        <v>34.436901092529283</v>
      </c>
      <c r="G13" s="106">
        <f t="shared" si="1"/>
        <v>23.984926223754879</v>
      </c>
      <c r="H13">
        <v>8.6092252731323207</v>
      </c>
      <c r="I13">
        <v>5.9962315559387198</v>
      </c>
      <c r="J13">
        <v>19394</v>
      </c>
      <c r="K13">
        <v>120</v>
      </c>
      <c r="L13">
        <v>19274</v>
      </c>
      <c r="M13">
        <v>0</v>
      </c>
      <c r="N13">
        <v>0</v>
      </c>
      <c r="O13">
        <v>120</v>
      </c>
      <c r="P13">
        <v>19274</v>
      </c>
      <c r="Q13">
        <v>0</v>
      </c>
      <c r="R13"/>
      <c r="S13"/>
      <c r="T13"/>
      <c r="U13"/>
      <c r="V13"/>
      <c r="W13"/>
      <c r="X13"/>
      <c r="Y13">
        <v>4589.423828125</v>
      </c>
      <c r="Z13"/>
      <c r="AA13"/>
      <c r="AB13"/>
      <c r="AC13"/>
      <c r="AD13"/>
      <c r="AE13"/>
      <c r="AF13"/>
      <c r="AG13"/>
      <c r="AH13"/>
      <c r="AI13"/>
      <c r="AJ13"/>
      <c r="AK13"/>
      <c r="AL13"/>
      <c r="AM13">
        <v>5619.9815877278597</v>
      </c>
      <c r="AN13">
        <v>3127.2039761481401</v>
      </c>
      <c r="AO13">
        <v>3142.6279894197501</v>
      </c>
      <c r="AP13"/>
      <c r="AQ13"/>
      <c r="AR13"/>
      <c r="AS13"/>
      <c r="AT13">
        <v>7.96877098083496</v>
      </c>
      <c r="AU13">
        <v>6.6356120109558097</v>
      </c>
      <c r="AV13"/>
      <c r="AW13"/>
      <c r="AX13"/>
      <c r="AY13"/>
      <c r="AZ13"/>
      <c r="BA13"/>
      <c r="BB13"/>
      <c r="BC13"/>
      <c r="BD13"/>
      <c r="BE13"/>
      <c r="BF13"/>
      <c r="BG13"/>
    </row>
    <row r="14" spans="1:59">
      <c r="B14" t="s">
        <v>137</v>
      </c>
      <c r="C14" t="s">
        <v>218</v>
      </c>
      <c r="D14" t="s">
        <v>33</v>
      </c>
      <c r="E14" s="106">
        <v>0</v>
      </c>
      <c r="F14" s="106">
        <f t="shared" si="0"/>
        <v>0.76195436716079601</v>
      </c>
      <c r="G14" s="106">
        <f t="shared" si="1"/>
        <v>0</v>
      </c>
      <c r="H14">
        <v>0.190488591790199</v>
      </c>
      <c r="I14">
        <v>0</v>
      </c>
      <c r="J14">
        <v>18505</v>
      </c>
      <c r="K14">
        <v>0</v>
      </c>
      <c r="L14">
        <v>18505</v>
      </c>
      <c r="M14">
        <v>0</v>
      </c>
      <c r="N14">
        <v>0</v>
      </c>
      <c r="O14">
        <v>124</v>
      </c>
      <c r="P14">
        <v>18381</v>
      </c>
      <c r="Q14">
        <v>0</v>
      </c>
      <c r="R14"/>
      <c r="S14"/>
      <c r="T14"/>
      <c r="U14"/>
      <c r="V14"/>
      <c r="W14"/>
      <c r="X14"/>
      <c r="Y14">
        <v>9196.3701171875</v>
      </c>
      <c r="Z14"/>
      <c r="AA14"/>
      <c r="AB14" t="s">
        <v>241</v>
      </c>
      <c r="AC14"/>
      <c r="AD14"/>
      <c r="AE14"/>
      <c r="AF14"/>
      <c r="AG14"/>
      <c r="AH14"/>
      <c r="AI14"/>
      <c r="AJ14"/>
      <c r="AK14"/>
      <c r="AL14"/>
      <c r="AM14">
        <v>0</v>
      </c>
      <c r="AN14">
        <v>6943.4729558153604</v>
      </c>
      <c r="AO14">
        <v>6943.4729558153704</v>
      </c>
      <c r="AP14"/>
      <c r="AQ14"/>
      <c r="AR14"/>
      <c r="AS14"/>
      <c r="AT14">
        <v>8.7038516998291002E-2</v>
      </c>
      <c r="AU14">
        <v>0</v>
      </c>
      <c r="AV14"/>
      <c r="AW14"/>
      <c r="AX14"/>
      <c r="AY14"/>
      <c r="AZ14"/>
      <c r="BA14"/>
      <c r="BB14"/>
      <c r="BC14"/>
      <c r="BD14"/>
      <c r="BE14"/>
      <c r="BF14"/>
      <c r="BG14"/>
    </row>
    <row r="15" spans="1:59">
      <c r="B15" t="s">
        <v>137</v>
      </c>
      <c r="C15" t="s">
        <v>218</v>
      </c>
      <c r="D15" t="s">
        <v>241</v>
      </c>
      <c r="E15" s="106">
        <v>31.639733886718801</v>
      </c>
      <c r="F15" s="106">
        <f t="shared" si="0"/>
        <v>37.212051391601563</v>
      </c>
      <c r="G15" s="106">
        <f t="shared" si="1"/>
        <v>26.074005126953121</v>
      </c>
      <c r="H15">
        <v>9.3030128479003906</v>
      </c>
      <c r="I15">
        <v>6.5185012817382804</v>
      </c>
      <c r="J15">
        <v>18505</v>
      </c>
      <c r="K15">
        <v>124</v>
      </c>
      <c r="L15">
        <v>18381</v>
      </c>
      <c r="M15">
        <v>0</v>
      </c>
      <c r="N15">
        <v>0</v>
      </c>
      <c r="O15">
        <v>124</v>
      </c>
      <c r="P15">
        <v>18381</v>
      </c>
      <c r="Q15">
        <v>0</v>
      </c>
      <c r="R15"/>
      <c r="S15"/>
      <c r="T15"/>
      <c r="U15"/>
      <c r="V15"/>
      <c r="W15"/>
      <c r="X15"/>
      <c r="Y15">
        <v>4589.423828125</v>
      </c>
      <c r="Z15"/>
      <c r="AA15"/>
      <c r="AB15"/>
      <c r="AC15"/>
      <c r="AD15"/>
      <c r="AE15"/>
      <c r="AF15"/>
      <c r="AG15"/>
      <c r="AH15"/>
      <c r="AI15"/>
      <c r="AJ15"/>
      <c r="AK15"/>
      <c r="AL15"/>
      <c r="AM15">
        <v>5559.4941918157801</v>
      </c>
      <c r="AN15">
        <v>3097.37864065858</v>
      </c>
      <c r="AO15">
        <v>3113.8770101988998</v>
      </c>
      <c r="AP15"/>
      <c r="AQ15"/>
      <c r="AR15"/>
      <c r="AS15"/>
      <c r="AT15">
        <v>8.62048244476318</v>
      </c>
      <c r="AU15">
        <v>7.1998133659362802</v>
      </c>
      <c r="AV15"/>
      <c r="AW15"/>
      <c r="AX15"/>
      <c r="AY15"/>
      <c r="AZ15"/>
      <c r="BA15"/>
      <c r="BB15"/>
      <c r="BC15"/>
      <c r="BD15"/>
      <c r="BE15"/>
      <c r="BF15"/>
      <c r="BG15"/>
    </row>
    <row r="16" spans="1:59">
      <c r="B16" t="s">
        <v>138</v>
      </c>
      <c r="C16" t="s">
        <v>219</v>
      </c>
      <c r="D16" t="s">
        <v>33</v>
      </c>
      <c r="E16" s="106">
        <v>0</v>
      </c>
      <c r="F16" s="106">
        <f t="shared" si="0"/>
        <v>0.79182398319244396</v>
      </c>
      <c r="G16" s="106">
        <f t="shared" si="1"/>
        <v>0</v>
      </c>
      <c r="H16">
        <v>0.19795599579811099</v>
      </c>
      <c r="I16">
        <v>0</v>
      </c>
      <c r="J16">
        <v>17807</v>
      </c>
      <c r="K16">
        <v>0</v>
      </c>
      <c r="L16">
        <v>17807</v>
      </c>
      <c r="M16">
        <v>0</v>
      </c>
      <c r="N16">
        <v>0</v>
      </c>
      <c r="O16">
        <v>122</v>
      </c>
      <c r="P16">
        <v>17685</v>
      </c>
      <c r="Q16">
        <v>0</v>
      </c>
      <c r="R16"/>
      <c r="S16"/>
      <c r="T16"/>
      <c r="U16"/>
      <c r="V16"/>
      <c r="W16"/>
      <c r="X16"/>
      <c r="Y16">
        <v>9196.3701171875</v>
      </c>
      <c r="Z16"/>
      <c r="AA16"/>
      <c r="AB16" t="s">
        <v>241</v>
      </c>
      <c r="AC16"/>
      <c r="AD16"/>
      <c r="AE16"/>
      <c r="AF16"/>
      <c r="AG16"/>
      <c r="AH16"/>
      <c r="AI16"/>
      <c r="AJ16"/>
      <c r="AK16"/>
      <c r="AL16"/>
      <c r="AM16">
        <v>0</v>
      </c>
      <c r="AN16">
        <v>6812.4160480637402</v>
      </c>
      <c r="AO16">
        <v>6812.4160480637402</v>
      </c>
      <c r="AP16"/>
      <c r="AQ16"/>
      <c r="AR16"/>
      <c r="AS16"/>
      <c r="AT16">
        <v>9.0450391173362704E-2</v>
      </c>
      <c r="AU16">
        <v>0</v>
      </c>
      <c r="AV16"/>
      <c r="AW16"/>
      <c r="AX16"/>
      <c r="AY16"/>
      <c r="AZ16"/>
      <c r="BA16"/>
      <c r="BB16"/>
      <c r="BC16"/>
      <c r="BD16"/>
      <c r="BE16"/>
      <c r="BF16"/>
      <c r="BG16"/>
    </row>
    <row r="17" spans="2:59">
      <c r="B17" t="s">
        <v>138</v>
      </c>
      <c r="C17" t="s">
        <v>219</v>
      </c>
      <c r="D17" t="s">
        <v>241</v>
      </c>
      <c r="E17" s="106">
        <v>32.352075195312601</v>
      </c>
      <c r="F17" s="106">
        <f t="shared" si="0"/>
        <v>38.096466064453118</v>
      </c>
      <c r="G17" s="106">
        <f t="shared" si="1"/>
        <v>26.614683151245121</v>
      </c>
      <c r="H17">
        <v>9.5241165161132795</v>
      </c>
      <c r="I17">
        <v>6.6536707878112802</v>
      </c>
      <c r="J17">
        <v>17807</v>
      </c>
      <c r="K17">
        <v>122</v>
      </c>
      <c r="L17">
        <v>17685</v>
      </c>
      <c r="M17">
        <v>0</v>
      </c>
      <c r="N17">
        <v>0</v>
      </c>
      <c r="O17">
        <v>122</v>
      </c>
      <c r="P17">
        <v>17685</v>
      </c>
      <c r="Q17">
        <v>0</v>
      </c>
      <c r="R17"/>
      <c r="S17"/>
      <c r="T17"/>
      <c r="U17"/>
      <c r="V17"/>
      <c r="W17"/>
      <c r="X17"/>
      <c r="Y17">
        <v>4589.423828125</v>
      </c>
      <c r="Z17"/>
      <c r="AA17"/>
      <c r="AB17"/>
      <c r="AC17"/>
      <c r="AD17"/>
      <c r="AE17"/>
      <c r="AF17"/>
      <c r="AG17"/>
      <c r="AH17"/>
      <c r="AI17"/>
      <c r="AJ17"/>
      <c r="AK17"/>
      <c r="AL17"/>
      <c r="AM17">
        <v>5484.5744588883199</v>
      </c>
      <c r="AN17">
        <v>3022.3951627576598</v>
      </c>
      <c r="AO17">
        <v>3039.2641397963398</v>
      </c>
      <c r="AP17"/>
      <c r="AQ17"/>
      <c r="AR17"/>
      <c r="AS17"/>
      <c r="AT17">
        <v>8.8205032348632795</v>
      </c>
      <c r="AU17">
        <v>7.3559899330139196</v>
      </c>
      <c r="AV17"/>
      <c r="AW17"/>
      <c r="AX17"/>
      <c r="AY17"/>
      <c r="AZ17"/>
      <c r="BA17"/>
      <c r="BB17"/>
      <c r="BC17"/>
      <c r="BD17"/>
      <c r="BE17"/>
      <c r="BF17"/>
      <c r="BG17"/>
    </row>
    <row r="18" spans="2:59">
      <c r="B18" t="s">
        <v>139</v>
      </c>
      <c r="C18" t="s">
        <v>7</v>
      </c>
      <c r="D18" t="s">
        <v>33</v>
      </c>
      <c r="E18" s="106">
        <v>0</v>
      </c>
      <c r="F18" s="106">
        <f t="shared" si="0"/>
        <v>0.81517285108566395</v>
      </c>
      <c r="G18" s="106">
        <f t="shared" si="1"/>
        <v>0</v>
      </c>
      <c r="H18">
        <v>0.20379321277141599</v>
      </c>
      <c r="I18">
        <v>0</v>
      </c>
      <c r="J18">
        <v>17297</v>
      </c>
      <c r="K18">
        <v>0</v>
      </c>
      <c r="L18">
        <v>17297</v>
      </c>
      <c r="M18">
        <v>0</v>
      </c>
      <c r="N18">
        <v>0</v>
      </c>
      <c r="O18">
        <v>0</v>
      </c>
      <c r="P18">
        <v>17297</v>
      </c>
      <c r="Q18">
        <v>0</v>
      </c>
      <c r="R18"/>
      <c r="S18"/>
      <c r="T18"/>
      <c r="U18"/>
      <c r="V18"/>
      <c r="W18"/>
      <c r="X18"/>
      <c r="Y18">
        <v>9196.3701171875</v>
      </c>
      <c r="Z18"/>
      <c r="AA18"/>
      <c r="AB18" t="s">
        <v>241</v>
      </c>
      <c r="AC18"/>
      <c r="AD18"/>
      <c r="AE18"/>
      <c r="AF18"/>
      <c r="AG18"/>
      <c r="AH18"/>
      <c r="AI18"/>
      <c r="AJ18"/>
      <c r="AK18"/>
      <c r="AL18"/>
      <c r="AM18">
        <v>0</v>
      </c>
      <c r="AN18">
        <v>6578.7022025247297</v>
      </c>
      <c r="AO18">
        <v>6578.7022025247497</v>
      </c>
      <c r="AP18"/>
      <c r="AQ18"/>
      <c r="AR18"/>
      <c r="AS18"/>
      <c r="AT18">
        <v>9.3117415904998793E-2</v>
      </c>
      <c r="AU18">
        <v>0</v>
      </c>
      <c r="AV18"/>
      <c r="AW18"/>
      <c r="AX18"/>
      <c r="AY18"/>
      <c r="AZ18"/>
      <c r="BA18"/>
      <c r="BB18"/>
      <c r="BC18"/>
      <c r="BD18"/>
      <c r="BE18"/>
      <c r="BF18"/>
      <c r="BG18"/>
    </row>
    <row r="19" spans="2:59">
      <c r="B19" t="s">
        <v>139</v>
      </c>
      <c r="C19" t="s">
        <v>7</v>
      </c>
      <c r="D19" t="s">
        <v>241</v>
      </c>
      <c r="E19" s="106">
        <v>0</v>
      </c>
      <c r="F19" s="106">
        <f t="shared" si="0"/>
        <v>0.81517285108566395</v>
      </c>
      <c r="G19" s="106">
        <f t="shared" si="1"/>
        <v>0</v>
      </c>
      <c r="H19">
        <v>0.20379321277141599</v>
      </c>
      <c r="I19">
        <v>0</v>
      </c>
      <c r="J19">
        <v>17297</v>
      </c>
      <c r="K19">
        <v>0</v>
      </c>
      <c r="L19">
        <v>17297</v>
      </c>
      <c r="M19">
        <v>0</v>
      </c>
      <c r="N19">
        <v>0</v>
      </c>
      <c r="O19">
        <v>0</v>
      </c>
      <c r="P19">
        <v>17297</v>
      </c>
      <c r="Q19">
        <v>0</v>
      </c>
      <c r="R19"/>
      <c r="S19"/>
      <c r="T19"/>
      <c r="U19"/>
      <c r="V19"/>
      <c r="W19"/>
      <c r="X19"/>
      <c r="Y19">
        <v>4589.423828125</v>
      </c>
      <c r="Z19"/>
      <c r="AA19"/>
      <c r="AB19"/>
      <c r="AC19"/>
      <c r="AD19"/>
      <c r="AE19"/>
      <c r="AF19"/>
      <c r="AG19"/>
      <c r="AH19"/>
      <c r="AI19"/>
      <c r="AJ19"/>
      <c r="AK19"/>
      <c r="AL19"/>
      <c r="AM19">
        <v>0</v>
      </c>
      <c r="AN19">
        <v>2904.6544536461101</v>
      </c>
      <c r="AO19">
        <v>2904.6544536461001</v>
      </c>
      <c r="AP19"/>
      <c r="AQ19"/>
      <c r="AR19"/>
      <c r="AS19"/>
      <c r="AT19">
        <v>9.3117415904998793E-2</v>
      </c>
      <c r="AU19">
        <v>0</v>
      </c>
      <c r="AV19"/>
      <c r="AW19"/>
      <c r="AX19"/>
      <c r="AY19"/>
      <c r="AZ19"/>
      <c r="BA19"/>
      <c r="BB19"/>
      <c r="BC19"/>
      <c r="BD19"/>
      <c r="BE19"/>
      <c r="BF19"/>
      <c r="BG19"/>
    </row>
    <row r="20" spans="2:59">
      <c r="B20" t="s">
        <v>140</v>
      </c>
      <c r="C20" t="s">
        <v>220</v>
      </c>
      <c r="D20" t="s">
        <v>33</v>
      </c>
      <c r="E20" s="106">
        <v>0</v>
      </c>
      <c r="F20" s="106">
        <f t="shared" si="0"/>
        <v>0.74437433481216397</v>
      </c>
      <c r="G20" s="106">
        <f t="shared" si="1"/>
        <v>0</v>
      </c>
      <c r="H20">
        <v>0.18609358370304099</v>
      </c>
      <c r="I20">
        <v>0</v>
      </c>
      <c r="J20">
        <v>18942</v>
      </c>
      <c r="K20">
        <v>0</v>
      </c>
      <c r="L20">
        <v>18942</v>
      </c>
      <c r="M20">
        <v>0</v>
      </c>
      <c r="N20">
        <v>0</v>
      </c>
      <c r="O20">
        <v>128</v>
      </c>
      <c r="P20">
        <v>18814</v>
      </c>
      <c r="Q20">
        <v>0</v>
      </c>
      <c r="R20"/>
      <c r="S20"/>
      <c r="T20"/>
      <c r="U20"/>
      <c r="V20"/>
      <c r="W20"/>
      <c r="X20"/>
      <c r="Y20">
        <v>9196.3701171875</v>
      </c>
      <c r="Z20"/>
      <c r="AA20"/>
      <c r="AB20" t="s">
        <v>241</v>
      </c>
      <c r="AC20"/>
      <c r="AD20"/>
      <c r="AE20"/>
      <c r="AF20"/>
      <c r="AG20"/>
      <c r="AH20"/>
      <c r="AI20"/>
      <c r="AJ20"/>
      <c r="AK20"/>
      <c r="AL20"/>
      <c r="AM20">
        <v>0</v>
      </c>
      <c r="AN20">
        <v>6922.3419690442797</v>
      </c>
      <c r="AO20">
        <v>6922.3419690442697</v>
      </c>
      <c r="AP20"/>
      <c r="AQ20"/>
      <c r="AR20"/>
      <c r="AS20"/>
      <c r="AT20">
        <v>8.5030429065227495E-2</v>
      </c>
      <c r="AU20">
        <v>0</v>
      </c>
      <c r="AV20"/>
      <c r="AW20"/>
      <c r="AX20"/>
      <c r="AY20"/>
      <c r="AZ20"/>
      <c r="BA20"/>
      <c r="BB20"/>
      <c r="BC20"/>
      <c r="BD20"/>
      <c r="BE20"/>
      <c r="BF20"/>
      <c r="BG20"/>
    </row>
    <row r="21" spans="2:59">
      <c r="B21" t="s">
        <v>140</v>
      </c>
      <c r="C21" t="s">
        <v>220</v>
      </c>
      <c r="D21" t="s">
        <v>241</v>
      </c>
      <c r="E21" s="106">
        <v>31.907788085937604</v>
      </c>
      <c r="F21" s="106">
        <f t="shared" si="0"/>
        <v>37.438789367675803</v>
      </c>
      <c r="G21" s="106">
        <f t="shared" si="1"/>
        <v>26.383279800415039</v>
      </c>
      <c r="H21">
        <v>9.3596973419189506</v>
      </c>
      <c r="I21">
        <v>6.5958199501037598</v>
      </c>
      <c r="J21">
        <v>18942</v>
      </c>
      <c r="K21">
        <v>128</v>
      </c>
      <c r="L21">
        <v>18814</v>
      </c>
      <c r="M21">
        <v>0</v>
      </c>
      <c r="N21">
        <v>0</v>
      </c>
      <c r="O21">
        <v>128</v>
      </c>
      <c r="P21">
        <v>18814</v>
      </c>
      <c r="Q21">
        <v>0</v>
      </c>
      <c r="R21"/>
      <c r="S21"/>
      <c r="T21"/>
      <c r="U21"/>
      <c r="V21"/>
      <c r="W21"/>
      <c r="X21"/>
      <c r="Y21">
        <v>4589.423828125</v>
      </c>
      <c r="Z21"/>
      <c r="AA21"/>
      <c r="AB21"/>
      <c r="AC21"/>
      <c r="AD21"/>
      <c r="AE21"/>
      <c r="AF21"/>
      <c r="AG21"/>
      <c r="AH21"/>
      <c r="AI21"/>
      <c r="AJ21"/>
      <c r="AK21"/>
      <c r="AL21"/>
      <c r="AM21">
        <v>5479.4379539489701</v>
      </c>
      <c r="AN21">
        <v>3087.1199659589001</v>
      </c>
      <c r="AO21">
        <v>3103.28598340493</v>
      </c>
      <c r="AP21"/>
      <c r="AQ21"/>
      <c r="AR21"/>
      <c r="AS21"/>
      <c r="AT21">
        <v>8.6822290420532209</v>
      </c>
      <c r="AU21">
        <v>7.2720880508422896</v>
      </c>
      <c r="AV21"/>
      <c r="AW21"/>
      <c r="AX21"/>
      <c r="AY21"/>
      <c r="AZ21"/>
      <c r="BA21"/>
      <c r="BB21"/>
      <c r="BC21"/>
      <c r="BD21"/>
      <c r="BE21"/>
      <c r="BF21"/>
      <c r="BG21"/>
    </row>
    <row r="22" spans="2:59">
      <c r="B22" t="s">
        <v>141</v>
      </c>
      <c r="C22" t="s">
        <v>221</v>
      </c>
      <c r="D22" t="s">
        <v>33</v>
      </c>
      <c r="E22" s="106">
        <v>0</v>
      </c>
      <c r="F22" s="106">
        <f t="shared" si="0"/>
        <v>0.80520987510681197</v>
      </c>
      <c r="G22" s="106">
        <f t="shared" si="1"/>
        <v>0</v>
      </c>
      <c r="H22">
        <v>0.20130246877670299</v>
      </c>
      <c r="I22">
        <v>0</v>
      </c>
      <c r="J22">
        <v>17511</v>
      </c>
      <c r="K22">
        <v>0</v>
      </c>
      <c r="L22">
        <v>17511</v>
      </c>
      <c r="M22">
        <v>0</v>
      </c>
      <c r="N22">
        <v>0</v>
      </c>
      <c r="O22">
        <v>141</v>
      </c>
      <c r="P22">
        <v>17370</v>
      </c>
      <c r="Q22">
        <v>0</v>
      </c>
      <c r="R22"/>
      <c r="S22"/>
      <c r="T22"/>
      <c r="U22"/>
      <c r="V22"/>
      <c r="W22"/>
      <c r="X22"/>
      <c r="Y22">
        <v>9196.3701171875</v>
      </c>
      <c r="Z22"/>
      <c r="AA22"/>
      <c r="AB22" t="s">
        <v>241</v>
      </c>
      <c r="AC22"/>
      <c r="AD22"/>
      <c r="AE22"/>
      <c r="AF22"/>
      <c r="AG22"/>
      <c r="AH22"/>
      <c r="AI22"/>
      <c r="AJ22"/>
      <c r="AK22"/>
      <c r="AL22"/>
      <c r="AM22">
        <v>0</v>
      </c>
      <c r="AN22">
        <v>6561.12967847665</v>
      </c>
      <c r="AO22">
        <v>6561.12967847666</v>
      </c>
      <c r="AP22"/>
      <c r="AQ22"/>
      <c r="AR22"/>
      <c r="AS22"/>
      <c r="AT22">
        <v>9.1979391872882801E-2</v>
      </c>
      <c r="AU22">
        <v>0</v>
      </c>
      <c r="AV22"/>
      <c r="AW22"/>
      <c r="AX22"/>
      <c r="AY22"/>
      <c r="AZ22"/>
      <c r="BA22"/>
      <c r="BB22"/>
      <c r="BC22"/>
      <c r="BD22"/>
      <c r="BE22"/>
      <c r="BF22"/>
      <c r="BG22"/>
    </row>
    <row r="23" spans="2:59">
      <c r="B23" t="s">
        <v>141</v>
      </c>
      <c r="C23" t="s">
        <v>221</v>
      </c>
      <c r="D23" t="s">
        <v>241</v>
      </c>
      <c r="E23" s="106">
        <v>38.045526123046798</v>
      </c>
      <c r="F23" s="106">
        <f t="shared" si="0"/>
        <v>44.329601287841598</v>
      </c>
      <c r="G23" s="106">
        <f t="shared" si="1"/>
        <v>31.769834518432599</v>
      </c>
      <c r="H23">
        <v>11.082400321960399</v>
      </c>
      <c r="I23">
        <v>7.9424586296081499</v>
      </c>
      <c r="J23">
        <v>17511</v>
      </c>
      <c r="K23">
        <v>141</v>
      </c>
      <c r="L23">
        <v>17370</v>
      </c>
      <c r="M23">
        <v>0</v>
      </c>
      <c r="N23">
        <v>0</v>
      </c>
      <c r="O23">
        <v>141</v>
      </c>
      <c r="P23">
        <v>17370</v>
      </c>
      <c r="Q23">
        <v>0</v>
      </c>
      <c r="R23"/>
      <c r="S23"/>
      <c r="T23"/>
      <c r="U23"/>
      <c r="V23"/>
      <c r="W23"/>
      <c r="X23"/>
      <c r="Y23">
        <v>4589.423828125</v>
      </c>
      <c r="Z23"/>
      <c r="AA23"/>
      <c r="AB23"/>
      <c r="AC23"/>
      <c r="AD23"/>
      <c r="AE23"/>
      <c r="AF23"/>
      <c r="AG23"/>
      <c r="AH23"/>
      <c r="AI23"/>
      <c r="AJ23"/>
      <c r="AK23"/>
      <c r="AL23"/>
      <c r="AM23">
        <v>5235.7299943206999</v>
      </c>
      <c r="AN23">
        <v>2985.9020620395499</v>
      </c>
      <c r="AO23">
        <v>3004.0178600209101</v>
      </c>
      <c r="AP23"/>
      <c r="AQ23"/>
      <c r="AR23"/>
      <c r="AS23"/>
      <c r="AT23">
        <v>10.312659263610801</v>
      </c>
      <c r="AU23">
        <v>8.7106494903564506</v>
      </c>
      <c r="AV23"/>
      <c r="AW23"/>
      <c r="AX23"/>
      <c r="AY23"/>
      <c r="AZ23"/>
      <c r="BA23"/>
      <c r="BB23"/>
      <c r="BC23"/>
      <c r="BD23"/>
      <c r="BE23"/>
      <c r="BF23"/>
      <c r="BG23"/>
    </row>
    <row r="24" spans="2:59">
      <c r="B24" t="s">
        <v>142</v>
      </c>
      <c r="C24" t="s">
        <v>222</v>
      </c>
      <c r="D24" t="s">
        <v>33</v>
      </c>
      <c r="E24" s="106">
        <v>0</v>
      </c>
      <c r="F24" s="106">
        <f t="shared" si="0"/>
        <v>0.85398238897323597</v>
      </c>
      <c r="G24" s="106">
        <f t="shared" si="1"/>
        <v>0</v>
      </c>
      <c r="H24">
        <v>0.21349559724330899</v>
      </c>
      <c r="I24">
        <v>0</v>
      </c>
      <c r="J24">
        <v>16511</v>
      </c>
      <c r="K24">
        <v>0</v>
      </c>
      <c r="L24">
        <v>16511</v>
      </c>
      <c r="M24">
        <v>0</v>
      </c>
      <c r="N24">
        <v>0</v>
      </c>
      <c r="O24">
        <v>132</v>
      </c>
      <c r="P24">
        <v>16379</v>
      </c>
      <c r="Q24">
        <v>0</v>
      </c>
      <c r="R24"/>
      <c r="S24"/>
      <c r="T24"/>
      <c r="U24"/>
      <c r="V24"/>
      <c r="W24"/>
      <c r="X24"/>
      <c r="Y24">
        <v>9196.3701171875</v>
      </c>
      <c r="Z24"/>
      <c r="AA24"/>
      <c r="AB24" t="s">
        <v>241</v>
      </c>
      <c r="AC24"/>
      <c r="AD24"/>
      <c r="AE24"/>
      <c r="AF24"/>
      <c r="AG24"/>
      <c r="AH24"/>
      <c r="AI24"/>
      <c r="AJ24"/>
      <c r="AK24"/>
      <c r="AL24"/>
      <c r="AM24">
        <v>0</v>
      </c>
      <c r="AN24">
        <v>6610.7755259218802</v>
      </c>
      <c r="AO24">
        <v>6610.7755259218802</v>
      </c>
      <c r="AP24"/>
      <c r="AQ24"/>
      <c r="AR24"/>
      <c r="AS24"/>
      <c r="AT24">
        <v>9.7550414502620697E-2</v>
      </c>
      <c r="AU24">
        <v>0</v>
      </c>
      <c r="AV24"/>
      <c r="AW24"/>
      <c r="AX24"/>
      <c r="AY24"/>
      <c r="AZ24"/>
      <c r="BA24"/>
      <c r="BB24"/>
      <c r="BC24"/>
      <c r="BD24"/>
      <c r="BE24"/>
      <c r="BF24"/>
      <c r="BG24"/>
    </row>
    <row r="25" spans="2:59">
      <c r="B25" t="s">
        <v>142</v>
      </c>
      <c r="C25" t="s">
        <v>222</v>
      </c>
      <c r="D25" t="s">
        <v>241</v>
      </c>
      <c r="E25" s="106">
        <v>37.7731750488282</v>
      </c>
      <c r="F25" s="106">
        <f t="shared" si="0"/>
        <v>44.221561431884801</v>
      </c>
      <c r="G25" s="106">
        <f t="shared" si="1"/>
        <v>31.333606719970721</v>
      </c>
      <c r="H25">
        <v>11.0553903579712</v>
      </c>
      <c r="I25">
        <v>7.8334016799926802</v>
      </c>
      <c r="J25">
        <v>16511</v>
      </c>
      <c r="K25">
        <v>132</v>
      </c>
      <c r="L25">
        <v>16379</v>
      </c>
      <c r="M25">
        <v>0</v>
      </c>
      <c r="N25">
        <v>0</v>
      </c>
      <c r="O25">
        <v>132</v>
      </c>
      <c r="P25">
        <v>16379</v>
      </c>
      <c r="Q25">
        <v>0</v>
      </c>
      <c r="R25"/>
      <c r="S25"/>
      <c r="T25"/>
      <c r="U25"/>
      <c r="V25"/>
      <c r="W25"/>
      <c r="X25"/>
      <c r="Y25">
        <v>4589.423828125</v>
      </c>
      <c r="Z25"/>
      <c r="AA25"/>
      <c r="AB25"/>
      <c r="AC25"/>
      <c r="AD25"/>
      <c r="AE25"/>
      <c r="AF25"/>
      <c r="AG25"/>
      <c r="AH25"/>
      <c r="AI25"/>
      <c r="AJ25"/>
      <c r="AK25"/>
      <c r="AL25"/>
      <c r="AM25">
        <v>5289.2459568832901</v>
      </c>
      <c r="AN25">
        <v>3007.8234422370301</v>
      </c>
      <c r="AO25">
        <v>3026.06266287378</v>
      </c>
      <c r="AP25"/>
      <c r="AQ25"/>
      <c r="AR25"/>
      <c r="AS25"/>
      <c r="AT25">
        <v>10.265515327453601</v>
      </c>
      <c r="AU25">
        <v>8.6216449737548793</v>
      </c>
      <c r="AV25"/>
      <c r="AW25"/>
      <c r="AX25"/>
      <c r="AY25"/>
      <c r="AZ25"/>
      <c r="BA25"/>
      <c r="BB25"/>
      <c r="BC25"/>
      <c r="BD25"/>
      <c r="BE25"/>
      <c r="BF25"/>
      <c r="BG25"/>
    </row>
    <row r="26" spans="2:59">
      <c r="B26" t="s">
        <v>143</v>
      </c>
      <c r="C26" t="s">
        <v>223</v>
      </c>
      <c r="D26" t="s">
        <v>33</v>
      </c>
      <c r="E26" s="106">
        <v>0</v>
      </c>
      <c r="F26" s="106">
        <f t="shared" si="0"/>
        <v>0.77451163530349598</v>
      </c>
      <c r="G26" s="106">
        <f t="shared" si="1"/>
        <v>0</v>
      </c>
      <c r="H26">
        <v>0.193627908825874</v>
      </c>
      <c r="I26">
        <v>0</v>
      </c>
      <c r="J26">
        <v>18205</v>
      </c>
      <c r="K26">
        <v>0</v>
      </c>
      <c r="L26">
        <v>18205</v>
      </c>
      <c r="M26">
        <v>0</v>
      </c>
      <c r="N26">
        <v>0</v>
      </c>
      <c r="O26">
        <v>55</v>
      </c>
      <c r="P26">
        <v>18150</v>
      </c>
      <c r="Q26">
        <v>0</v>
      </c>
      <c r="R26"/>
      <c r="S26"/>
      <c r="T26"/>
      <c r="U26"/>
      <c r="V26"/>
      <c r="W26"/>
      <c r="X26"/>
      <c r="Y26">
        <v>9196.3701171875</v>
      </c>
      <c r="Z26"/>
      <c r="AA26"/>
      <c r="AB26" t="s">
        <v>241</v>
      </c>
      <c r="AC26"/>
      <c r="AD26"/>
      <c r="AE26"/>
      <c r="AF26"/>
      <c r="AG26"/>
      <c r="AH26"/>
      <c r="AI26"/>
      <c r="AJ26"/>
      <c r="AK26"/>
      <c r="AL26"/>
      <c r="AM26">
        <v>0</v>
      </c>
      <c r="AN26">
        <v>6495.47183991778</v>
      </c>
      <c r="AO26">
        <v>6495.47183991779</v>
      </c>
      <c r="AP26"/>
      <c r="AQ26"/>
      <c r="AR26"/>
      <c r="AS26"/>
      <c r="AT26">
        <v>8.8472880423069E-2</v>
      </c>
      <c r="AU26">
        <v>0</v>
      </c>
      <c r="AV26"/>
      <c r="AW26"/>
      <c r="AX26"/>
      <c r="AY26"/>
      <c r="AZ26"/>
      <c r="BA26"/>
      <c r="BB26"/>
      <c r="BC26"/>
      <c r="BD26"/>
      <c r="BE26"/>
      <c r="BF26"/>
      <c r="BG26"/>
    </row>
    <row r="27" spans="2:59">
      <c r="B27" t="s">
        <v>143</v>
      </c>
      <c r="C27" t="s">
        <v>223</v>
      </c>
      <c r="D27" t="s">
        <v>241</v>
      </c>
      <c r="E27" s="106">
        <v>14.23868713378906</v>
      </c>
      <c r="F27" s="106">
        <f t="shared" si="0"/>
        <v>18.355216979980479</v>
      </c>
      <c r="G27" s="106">
        <f t="shared" si="1"/>
        <v>10.79078388214112</v>
      </c>
      <c r="H27">
        <v>4.5888042449951199</v>
      </c>
      <c r="I27">
        <v>2.6976959705352801</v>
      </c>
      <c r="J27">
        <v>18205</v>
      </c>
      <c r="K27">
        <v>55</v>
      </c>
      <c r="L27">
        <v>18150</v>
      </c>
      <c r="M27">
        <v>0</v>
      </c>
      <c r="N27">
        <v>0</v>
      </c>
      <c r="O27">
        <v>55</v>
      </c>
      <c r="P27">
        <v>18150</v>
      </c>
      <c r="Q27">
        <v>0</v>
      </c>
      <c r="R27"/>
      <c r="S27"/>
      <c r="T27"/>
      <c r="U27"/>
      <c r="V27"/>
      <c r="W27"/>
      <c r="X27"/>
      <c r="Y27">
        <v>4589.423828125</v>
      </c>
      <c r="Z27"/>
      <c r="AA27"/>
      <c r="AB27"/>
      <c r="AC27"/>
      <c r="AD27"/>
      <c r="AE27"/>
      <c r="AF27"/>
      <c r="AG27"/>
      <c r="AH27"/>
      <c r="AI27"/>
      <c r="AJ27"/>
      <c r="AK27"/>
      <c r="AL27"/>
      <c r="AM27">
        <v>5245.97340198864</v>
      </c>
      <c r="AN27">
        <v>2959.2859348232</v>
      </c>
      <c r="AO27">
        <v>2966.19435617416</v>
      </c>
      <c r="AP27"/>
      <c r="AQ27"/>
      <c r="AR27"/>
      <c r="AS27"/>
      <c r="AT27">
        <v>4.0602478981018102</v>
      </c>
      <c r="AU27">
        <v>3.10220122337341</v>
      </c>
      <c r="AV27"/>
      <c r="AW27"/>
      <c r="AX27"/>
      <c r="AY27"/>
      <c r="AZ27"/>
      <c r="BA27"/>
      <c r="BB27"/>
      <c r="BC27"/>
      <c r="BD27"/>
      <c r="BE27"/>
      <c r="BF27"/>
      <c r="BG27"/>
    </row>
    <row r="28" spans="2:59">
      <c r="B28" t="s">
        <v>144</v>
      </c>
      <c r="C28" t="s">
        <v>224</v>
      </c>
      <c r="D28" t="s">
        <v>33</v>
      </c>
      <c r="E28" s="106">
        <v>0.28296697139740001</v>
      </c>
      <c r="F28" s="106">
        <f t="shared" si="0"/>
        <v>1.3516037464141839</v>
      </c>
      <c r="G28" s="106">
        <f t="shared" si="1"/>
        <v>1.188427116721868E-2</v>
      </c>
      <c r="H28">
        <v>0.33790093660354598</v>
      </c>
      <c r="I28">
        <v>2.97106779180467E-3</v>
      </c>
      <c r="J28">
        <v>16631</v>
      </c>
      <c r="K28">
        <v>1</v>
      </c>
      <c r="L28">
        <v>16630</v>
      </c>
      <c r="M28">
        <v>0</v>
      </c>
      <c r="N28">
        <v>1</v>
      </c>
      <c r="O28">
        <v>74</v>
      </c>
      <c r="P28">
        <v>16556</v>
      </c>
      <c r="Q28">
        <v>0</v>
      </c>
      <c r="R28"/>
      <c r="S28"/>
      <c r="T28"/>
      <c r="U28"/>
      <c r="V28"/>
      <c r="W28"/>
      <c r="X28"/>
      <c r="Y28">
        <v>9196.3701171875</v>
      </c>
      <c r="Z28"/>
      <c r="AA28"/>
      <c r="AB28" t="s">
        <v>241</v>
      </c>
      <c r="AC28">
        <v>1.3483832209773E-2</v>
      </c>
      <c r="AD28"/>
      <c r="AE28"/>
      <c r="AF28">
        <v>4.5552679289356302E-2</v>
      </c>
      <c r="AG28">
        <v>0</v>
      </c>
      <c r="AH28">
        <v>1.3304437408116501</v>
      </c>
      <c r="AI28"/>
      <c r="AJ28"/>
      <c r="AK28">
        <v>4.4525644994497799</v>
      </c>
      <c r="AL28">
        <v>0</v>
      </c>
      <c r="AM28">
        <v>9620.9140625</v>
      </c>
      <c r="AN28">
        <v>6581.1474469027198</v>
      </c>
      <c r="AO28">
        <v>6581.3302240427402</v>
      </c>
      <c r="AP28"/>
      <c r="AQ28"/>
      <c r="AR28"/>
      <c r="AS28"/>
      <c r="AT28">
        <v>0.17608410120010401</v>
      </c>
      <c r="AU28">
        <v>1.9170591607689899E-2</v>
      </c>
      <c r="AV28"/>
      <c r="AW28"/>
      <c r="AX28"/>
      <c r="AY28"/>
      <c r="AZ28"/>
      <c r="BA28"/>
      <c r="BB28">
        <v>2.8519824452576999E-2</v>
      </c>
      <c r="BC28">
        <v>0</v>
      </c>
      <c r="BD28"/>
      <c r="BE28"/>
      <c r="BF28">
        <v>2.79430003073319</v>
      </c>
      <c r="BG28">
        <v>0</v>
      </c>
    </row>
    <row r="29" spans="2:59">
      <c r="B29" t="s">
        <v>144</v>
      </c>
      <c r="C29" t="s">
        <v>224</v>
      </c>
      <c r="D29" t="s">
        <v>241</v>
      </c>
      <c r="E29" s="106">
        <v>20.9856491088868</v>
      </c>
      <c r="F29" s="106">
        <f t="shared" si="0"/>
        <v>26.157655715942401</v>
      </c>
      <c r="G29" s="106">
        <f t="shared" si="1"/>
        <v>16.547893524169918</v>
      </c>
      <c r="H29">
        <v>6.5394139289856001</v>
      </c>
      <c r="I29">
        <v>4.1369733810424796</v>
      </c>
      <c r="J29">
        <v>16631</v>
      </c>
      <c r="K29">
        <v>74</v>
      </c>
      <c r="L29">
        <v>16557</v>
      </c>
      <c r="M29">
        <v>0</v>
      </c>
      <c r="N29">
        <v>1</v>
      </c>
      <c r="O29">
        <v>74</v>
      </c>
      <c r="P29">
        <v>16556</v>
      </c>
      <c r="Q29">
        <v>0</v>
      </c>
      <c r="R29"/>
      <c r="S29"/>
      <c r="T29"/>
      <c r="U29"/>
      <c r="V29"/>
      <c r="W29"/>
      <c r="X29"/>
      <c r="Y29">
        <v>4589.423828125</v>
      </c>
      <c r="Z29"/>
      <c r="AA29"/>
      <c r="AB29"/>
      <c r="AC29"/>
      <c r="AD29"/>
      <c r="AE29"/>
      <c r="AF29"/>
      <c r="AG29"/>
      <c r="AH29"/>
      <c r="AI29"/>
      <c r="AJ29"/>
      <c r="AK29"/>
      <c r="AL29"/>
      <c r="AM29">
        <v>5220.7415210620802</v>
      </c>
      <c r="AN29">
        <v>2982.4239828196501</v>
      </c>
      <c r="AO29">
        <v>2992.3834258976299</v>
      </c>
      <c r="AP29"/>
      <c r="AQ29"/>
      <c r="AR29"/>
      <c r="AS29"/>
      <c r="AT29">
        <v>5.8788366317748997</v>
      </c>
      <c r="AU29">
        <v>4.6612715721130398</v>
      </c>
      <c r="AV29"/>
      <c r="AW29"/>
      <c r="AX29"/>
      <c r="AY29"/>
      <c r="AZ29"/>
      <c r="BA29"/>
      <c r="BB29"/>
      <c r="BC29"/>
      <c r="BD29"/>
      <c r="BE29"/>
      <c r="BF29"/>
      <c r="BG29"/>
    </row>
    <row r="30" spans="2:59">
      <c r="B30" t="s">
        <v>145</v>
      </c>
      <c r="C30" t="s">
        <v>225</v>
      </c>
      <c r="D30" t="s">
        <v>33</v>
      </c>
      <c r="E30" s="106">
        <v>0</v>
      </c>
      <c r="F30" s="106">
        <f t="shared" si="0"/>
        <v>0.81240153312683205</v>
      </c>
      <c r="G30" s="106">
        <f t="shared" si="1"/>
        <v>0</v>
      </c>
      <c r="H30">
        <v>0.20310038328170801</v>
      </c>
      <c r="I30">
        <v>0</v>
      </c>
      <c r="J30">
        <v>17356</v>
      </c>
      <c r="K30">
        <v>0</v>
      </c>
      <c r="L30">
        <v>17356</v>
      </c>
      <c r="M30">
        <v>0</v>
      </c>
      <c r="N30">
        <v>0</v>
      </c>
      <c r="O30">
        <v>106</v>
      </c>
      <c r="P30">
        <v>17250</v>
      </c>
      <c r="Q30">
        <v>0</v>
      </c>
      <c r="R30"/>
      <c r="S30"/>
      <c r="T30"/>
      <c r="U30"/>
      <c r="V30"/>
      <c r="W30"/>
      <c r="X30"/>
      <c r="Y30">
        <v>9196.3701171875</v>
      </c>
      <c r="Z30"/>
      <c r="AA30"/>
      <c r="AB30" t="s">
        <v>241</v>
      </c>
      <c r="AC30"/>
      <c r="AD30"/>
      <c r="AE30"/>
      <c r="AF30"/>
      <c r="AG30"/>
      <c r="AH30"/>
      <c r="AI30"/>
      <c r="AJ30"/>
      <c r="AK30"/>
      <c r="AL30"/>
      <c r="AM30">
        <v>0</v>
      </c>
      <c r="AN30">
        <v>7444.3499521509102</v>
      </c>
      <c r="AO30">
        <v>7444.3499521509202</v>
      </c>
      <c r="AP30"/>
      <c r="AQ30"/>
      <c r="AR30"/>
      <c r="AS30"/>
      <c r="AT30">
        <v>9.2800855636596694E-2</v>
      </c>
      <c r="AU30">
        <v>0</v>
      </c>
      <c r="AV30"/>
      <c r="AW30"/>
      <c r="AX30"/>
      <c r="AY30"/>
      <c r="AZ30"/>
      <c r="BA30"/>
      <c r="BB30"/>
      <c r="BC30"/>
      <c r="BD30"/>
      <c r="BE30"/>
      <c r="BF30"/>
      <c r="BG30"/>
    </row>
    <row r="31" spans="2:59">
      <c r="B31" t="s">
        <v>145</v>
      </c>
      <c r="C31" t="s">
        <v>225</v>
      </c>
      <c r="D31" t="s">
        <v>241</v>
      </c>
      <c r="E31" s="106">
        <v>28.828820800781198</v>
      </c>
      <c r="F31" s="106">
        <f t="shared" si="0"/>
        <v>34.320232391357443</v>
      </c>
      <c r="G31" s="106">
        <f t="shared" si="1"/>
        <v>23.343809127807599</v>
      </c>
      <c r="H31">
        <v>8.5800580978393608</v>
      </c>
      <c r="I31">
        <v>5.8359522819518999</v>
      </c>
      <c r="J31">
        <v>17356</v>
      </c>
      <c r="K31">
        <v>106</v>
      </c>
      <c r="L31">
        <v>17250</v>
      </c>
      <c r="M31">
        <v>0</v>
      </c>
      <c r="N31">
        <v>0</v>
      </c>
      <c r="O31">
        <v>106</v>
      </c>
      <c r="P31">
        <v>17250</v>
      </c>
      <c r="Q31">
        <v>0</v>
      </c>
      <c r="R31"/>
      <c r="S31"/>
      <c r="T31"/>
      <c r="U31"/>
      <c r="V31"/>
      <c r="W31"/>
      <c r="X31"/>
      <c r="Y31">
        <v>4589.423828125</v>
      </c>
      <c r="Z31"/>
      <c r="AA31"/>
      <c r="AB31"/>
      <c r="AC31"/>
      <c r="AD31"/>
      <c r="AE31"/>
      <c r="AF31"/>
      <c r="AG31"/>
      <c r="AH31"/>
      <c r="AI31"/>
      <c r="AJ31"/>
      <c r="AK31"/>
      <c r="AL31"/>
      <c r="AM31">
        <v>5487.6644125884404</v>
      </c>
      <c r="AN31">
        <v>3361.58381450974</v>
      </c>
      <c r="AO31">
        <v>3374.5686349405</v>
      </c>
      <c r="AP31"/>
      <c r="AQ31"/>
      <c r="AR31"/>
      <c r="AS31"/>
      <c r="AT31">
        <v>7.9074401855468803</v>
      </c>
      <c r="AU31">
        <v>6.5073866844177202</v>
      </c>
      <c r="AV31"/>
      <c r="AW31"/>
      <c r="AX31"/>
      <c r="AY31"/>
      <c r="AZ31"/>
      <c r="BA31"/>
      <c r="BB31"/>
      <c r="BC31"/>
      <c r="BD31"/>
      <c r="BE31"/>
      <c r="BF31"/>
      <c r="BG31"/>
    </row>
    <row r="32" spans="2:59">
      <c r="B32" t="s">
        <v>243</v>
      </c>
      <c r="C32" t="s">
        <v>7</v>
      </c>
      <c r="D32" t="s">
        <v>33</v>
      </c>
      <c r="E32" s="106">
        <v>0</v>
      </c>
      <c r="F32" s="106">
        <f t="shared" si="0"/>
        <v>0.84426611661911199</v>
      </c>
      <c r="G32" s="106">
        <f t="shared" si="1"/>
        <v>0</v>
      </c>
      <c r="H32">
        <v>0.211066529154778</v>
      </c>
      <c r="I32">
        <v>0</v>
      </c>
      <c r="J32">
        <v>16701</v>
      </c>
      <c r="K32">
        <v>0</v>
      </c>
      <c r="L32">
        <v>16701</v>
      </c>
      <c r="M32">
        <v>0</v>
      </c>
      <c r="N32">
        <v>0</v>
      </c>
      <c r="O32">
        <v>0</v>
      </c>
      <c r="P32">
        <v>16701</v>
      </c>
      <c r="Q32">
        <v>0</v>
      </c>
      <c r="R32"/>
      <c r="S32"/>
      <c r="T32"/>
      <c r="U32"/>
      <c r="V32"/>
      <c r="W32"/>
      <c r="X32"/>
      <c r="Y32">
        <v>9196.3701171875</v>
      </c>
      <c r="Z32"/>
      <c r="AA32"/>
      <c r="AB32" t="s">
        <v>241</v>
      </c>
      <c r="AC32"/>
      <c r="AD32"/>
      <c r="AE32"/>
      <c r="AF32"/>
      <c r="AG32"/>
      <c r="AH32"/>
      <c r="AI32"/>
      <c r="AJ32"/>
      <c r="AK32"/>
      <c r="AL32"/>
      <c r="AM32">
        <v>0</v>
      </c>
      <c r="AN32">
        <v>6674.2077538337398</v>
      </c>
      <c r="AO32">
        <v>6674.2077538337398</v>
      </c>
      <c r="AP32"/>
      <c r="AQ32"/>
      <c r="AR32"/>
      <c r="AS32"/>
      <c r="AT32">
        <v>9.6440583467483507E-2</v>
      </c>
      <c r="AU32">
        <v>0</v>
      </c>
      <c r="AV32"/>
      <c r="AW32"/>
      <c r="AX32"/>
      <c r="AY32"/>
      <c r="AZ32"/>
      <c r="BA32"/>
      <c r="BB32"/>
      <c r="BC32"/>
      <c r="BD32"/>
      <c r="BE32"/>
      <c r="BF32"/>
      <c r="BG32"/>
    </row>
    <row r="33" spans="2:59">
      <c r="B33" t="s">
        <v>243</v>
      </c>
      <c r="C33" t="s">
        <v>7</v>
      </c>
      <c r="D33" t="s">
        <v>241</v>
      </c>
      <c r="E33" s="106">
        <v>0</v>
      </c>
      <c r="F33" s="106">
        <f t="shared" si="0"/>
        <v>0.84426611661911199</v>
      </c>
      <c r="G33" s="106">
        <f t="shared" si="1"/>
        <v>0</v>
      </c>
      <c r="H33">
        <v>0.211066529154778</v>
      </c>
      <c r="I33">
        <v>0</v>
      </c>
      <c r="J33">
        <v>16701</v>
      </c>
      <c r="K33">
        <v>0</v>
      </c>
      <c r="L33">
        <v>16701</v>
      </c>
      <c r="M33">
        <v>0</v>
      </c>
      <c r="N33">
        <v>0</v>
      </c>
      <c r="O33">
        <v>0</v>
      </c>
      <c r="P33">
        <v>16701</v>
      </c>
      <c r="Q33">
        <v>0</v>
      </c>
      <c r="R33"/>
      <c r="S33"/>
      <c r="T33"/>
      <c r="U33"/>
      <c r="V33"/>
      <c r="W33"/>
      <c r="X33"/>
      <c r="Y33">
        <v>4589.423828125</v>
      </c>
      <c r="Z33"/>
      <c r="AA33"/>
      <c r="AB33"/>
      <c r="AC33"/>
      <c r="AD33"/>
      <c r="AE33"/>
      <c r="AF33"/>
      <c r="AG33"/>
      <c r="AH33"/>
      <c r="AI33"/>
      <c r="AJ33"/>
      <c r="AK33"/>
      <c r="AL33"/>
      <c r="AM33">
        <v>0</v>
      </c>
      <c r="AN33">
        <v>2964.6268343803599</v>
      </c>
      <c r="AO33">
        <v>2964.6268343803499</v>
      </c>
      <c r="AP33"/>
      <c r="AQ33"/>
      <c r="AR33"/>
      <c r="AS33"/>
      <c r="AT33">
        <v>9.6440583467483507E-2</v>
      </c>
      <c r="AU33">
        <v>0</v>
      </c>
      <c r="AV33"/>
      <c r="AW33"/>
      <c r="AX33"/>
      <c r="AY33"/>
      <c r="AZ33"/>
      <c r="BA33"/>
      <c r="BB33"/>
      <c r="BC33"/>
      <c r="BD33"/>
      <c r="BE33"/>
      <c r="BF33"/>
      <c r="BG33"/>
    </row>
    <row r="34" spans="2:59">
      <c r="B34" t="s">
        <v>244</v>
      </c>
      <c r="C34"/>
      <c r="D34" t="s">
        <v>240</v>
      </c>
      <c r="E34" s="106">
        <v>37084.65625</v>
      </c>
      <c r="F34" s="106">
        <f t="shared" si="0"/>
        <v>41495.6875</v>
      </c>
      <c r="G34" s="106">
        <f t="shared" si="1"/>
        <v>33720.37890625</v>
      </c>
      <c r="H34">
        <v>10373.921875</v>
      </c>
      <c r="I34">
        <v>8430.0947265625</v>
      </c>
      <c r="J34">
        <v>15871</v>
      </c>
      <c r="K34">
        <v>15865</v>
      </c>
      <c r="L34">
        <v>6</v>
      </c>
      <c r="M34">
        <v>0</v>
      </c>
      <c r="N34">
        <v>15865</v>
      </c>
      <c r="O34">
        <v>0</v>
      </c>
      <c r="P34">
        <v>6</v>
      </c>
      <c r="Q34">
        <v>0</v>
      </c>
      <c r="R34"/>
      <c r="S34"/>
      <c r="T34"/>
      <c r="U34"/>
      <c r="V34"/>
      <c r="W34"/>
      <c r="X34"/>
      <c r="Y34">
        <v>9196.3701171875</v>
      </c>
      <c r="Z34"/>
      <c r="AA34"/>
      <c r="AB34" t="s">
        <v>242</v>
      </c>
      <c r="AC34"/>
      <c r="AD34"/>
      <c r="AE34"/>
      <c r="AF34"/>
      <c r="AG34"/>
      <c r="AH34">
        <v>100</v>
      </c>
      <c r="AI34"/>
      <c r="AJ34"/>
      <c r="AK34">
        <v>100.001197830368</v>
      </c>
      <c r="AL34">
        <v>99.9988021696321</v>
      </c>
      <c r="AM34">
        <v>10937.8768771052</v>
      </c>
      <c r="AN34">
        <v>6780.2440592447902</v>
      </c>
      <c r="AO34">
        <v>10936.305092283301</v>
      </c>
      <c r="AP34"/>
      <c r="AQ34"/>
      <c r="AR34"/>
      <c r="AS34"/>
      <c r="AT34">
        <v>9791.0107421875</v>
      </c>
      <c r="AU34">
        <v>8817.9140625</v>
      </c>
      <c r="AV34"/>
      <c r="AW34"/>
      <c r="AX34"/>
      <c r="AY34"/>
      <c r="AZ34"/>
      <c r="BA34"/>
      <c r="BB34"/>
      <c r="BC34"/>
      <c r="BD34"/>
      <c r="BE34"/>
      <c r="BF34">
        <v>100.00054731164499</v>
      </c>
      <c r="BG34">
        <v>99.999452688355106</v>
      </c>
    </row>
    <row r="35" spans="2:59">
      <c r="B35" t="s">
        <v>244</v>
      </c>
      <c r="C35"/>
      <c r="D35" t="s">
        <v>242</v>
      </c>
      <c r="E35" s="106">
        <v>0</v>
      </c>
      <c r="F35" s="106">
        <f t="shared" si="0"/>
        <v>0.88842254877090399</v>
      </c>
      <c r="G35" s="106">
        <f t="shared" si="1"/>
        <v>0</v>
      </c>
      <c r="H35">
        <v>0.222105637192726</v>
      </c>
      <c r="I35">
        <v>0</v>
      </c>
      <c r="J35">
        <v>15871</v>
      </c>
      <c r="K35">
        <v>0</v>
      </c>
      <c r="L35">
        <v>15871</v>
      </c>
      <c r="M35">
        <v>0</v>
      </c>
      <c r="N35">
        <v>15865</v>
      </c>
      <c r="O35">
        <v>0</v>
      </c>
      <c r="P35">
        <v>6</v>
      </c>
      <c r="Q35">
        <v>0</v>
      </c>
      <c r="R35"/>
      <c r="S35"/>
      <c r="T35"/>
      <c r="U35"/>
      <c r="V35"/>
      <c r="W35"/>
      <c r="X35"/>
      <c r="Y35">
        <v>4589.423828125</v>
      </c>
      <c r="Z35"/>
      <c r="AA35"/>
      <c r="AB35"/>
      <c r="AC35"/>
      <c r="AD35"/>
      <c r="AE35"/>
      <c r="AF35"/>
      <c r="AG35"/>
      <c r="AH35"/>
      <c r="AI35"/>
      <c r="AJ35"/>
      <c r="AK35"/>
      <c r="AL35"/>
      <c r="AM35">
        <v>0</v>
      </c>
      <c r="AN35">
        <v>3590.5281287041798</v>
      </c>
      <c r="AO35">
        <v>3590.5281287041798</v>
      </c>
      <c r="AP35"/>
      <c r="AQ35"/>
      <c r="AR35"/>
      <c r="AS35"/>
      <c r="AT35">
        <v>0.10148432105779601</v>
      </c>
      <c r="AU35">
        <v>0</v>
      </c>
      <c r="AV35"/>
      <c r="AW35"/>
      <c r="AX35"/>
      <c r="AY35"/>
      <c r="AZ35"/>
      <c r="BA35"/>
      <c r="BB35"/>
      <c r="BC35"/>
      <c r="BD35"/>
      <c r="BE35"/>
      <c r="BF35"/>
      <c r="BG35"/>
    </row>
    <row r="36" spans="2:59">
      <c r="B36" t="s">
        <v>245</v>
      </c>
      <c r="C36"/>
      <c r="D36" t="s">
        <v>240</v>
      </c>
      <c r="E36" s="106">
        <v>0</v>
      </c>
      <c r="F36" s="106">
        <f t="shared" si="0"/>
        <v>0.955366551876068</v>
      </c>
      <c r="G36" s="106">
        <f t="shared" si="1"/>
        <v>0</v>
      </c>
      <c r="H36">
        <v>0.238841637969017</v>
      </c>
      <c r="I36">
        <v>0</v>
      </c>
      <c r="J36">
        <v>14759</v>
      </c>
      <c r="K36">
        <v>0</v>
      </c>
      <c r="L36">
        <v>14759</v>
      </c>
      <c r="M36">
        <v>0</v>
      </c>
      <c r="N36">
        <v>0</v>
      </c>
      <c r="O36">
        <v>14758</v>
      </c>
      <c r="P36">
        <v>1</v>
      </c>
      <c r="Q36">
        <v>0</v>
      </c>
      <c r="R36"/>
      <c r="S36"/>
      <c r="T36"/>
      <c r="U36"/>
      <c r="V36"/>
      <c r="W36"/>
      <c r="X36"/>
      <c r="Y36">
        <v>9196.3701171875</v>
      </c>
      <c r="Z36"/>
      <c r="AA36"/>
      <c r="AB36" t="s">
        <v>242</v>
      </c>
      <c r="AC36"/>
      <c r="AD36"/>
      <c r="AE36"/>
      <c r="AF36"/>
      <c r="AG36"/>
      <c r="AH36"/>
      <c r="AI36"/>
      <c r="AJ36"/>
      <c r="AK36"/>
      <c r="AL36"/>
      <c r="AM36">
        <v>0</v>
      </c>
      <c r="AN36">
        <v>6751.7493971501499</v>
      </c>
      <c r="AO36">
        <v>6751.7493971501599</v>
      </c>
      <c r="AP36"/>
      <c r="AQ36"/>
      <c r="AR36"/>
      <c r="AS36"/>
      <c r="AT36">
        <v>0.109130896627903</v>
      </c>
      <c r="AU36">
        <v>0</v>
      </c>
      <c r="AV36"/>
      <c r="AW36"/>
      <c r="AX36"/>
      <c r="AY36"/>
      <c r="AZ36"/>
      <c r="BA36"/>
      <c r="BB36"/>
      <c r="BC36"/>
      <c r="BD36"/>
      <c r="BE36"/>
      <c r="BF36"/>
      <c r="BG36"/>
    </row>
    <row r="37" spans="2:59">
      <c r="B37" t="s">
        <v>245</v>
      </c>
      <c r="C37"/>
      <c r="D37" t="s">
        <v>242</v>
      </c>
      <c r="E37" s="106">
        <v>45174.628125000003</v>
      </c>
      <c r="F37" s="106">
        <f t="shared" si="0"/>
        <v>60092.6796875</v>
      </c>
      <c r="G37" s="106">
        <f t="shared" si="1"/>
        <v>37816.4921875</v>
      </c>
      <c r="H37">
        <v>15023.169921875</v>
      </c>
      <c r="I37">
        <v>9454.123046875</v>
      </c>
      <c r="J37">
        <v>14759</v>
      </c>
      <c r="K37">
        <v>14758</v>
      </c>
      <c r="L37">
        <v>1</v>
      </c>
      <c r="M37">
        <v>0</v>
      </c>
      <c r="N37">
        <v>0</v>
      </c>
      <c r="O37">
        <v>14758</v>
      </c>
      <c r="P37">
        <v>1</v>
      </c>
      <c r="Q37">
        <v>0</v>
      </c>
      <c r="R37"/>
      <c r="S37"/>
      <c r="T37"/>
      <c r="U37"/>
      <c r="V37"/>
      <c r="W37"/>
      <c r="X37"/>
      <c r="Y37">
        <v>4589.423828125</v>
      </c>
      <c r="Z37"/>
      <c r="AA37"/>
      <c r="AB37"/>
      <c r="AC37"/>
      <c r="AD37"/>
      <c r="AE37"/>
      <c r="AF37"/>
      <c r="AG37"/>
      <c r="AH37"/>
      <c r="AI37"/>
      <c r="AJ37"/>
      <c r="AK37"/>
      <c r="AL37"/>
      <c r="AM37">
        <v>5655.5907067287098</v>
      </c>
      <c r="AN37">
        <v>2905.45288085938</v>
      </c>
      <c r="AO37">
        <v>5655.4043704033602</v>
      </c>
      <c r="AP37"/>
      <c r="AQ37"/>
      <c r="AR37"/>
      <c r="AS37"/>
      <c r="AT37">
        <v>12829.7001953125</v>
      </c>
      <c r="AU37">
        <v>10220.85546875</v>
      </c>
      <c r="AV37"/>
      <c r="AW37"/>
      <c r="AX37"/>
      <c r="AY37"/>
      <c r="AZ37"/>
      <c r="BA37"/>
      <c r="BB37"/>
      <c r="BC37"/>
      <c r="BD37"/>
      <c r="BE37"/>
      <c r="BF37"/>
      <c r="BG37"/>
    </row>
    <row r="38" spans="2:59">
      <c r="B38" t="s">
        <v>146</v>
      </c>
      <c r="C38" t="s">
        <v>212</v>
      </c>
      <c r="D38" t="s">
        <v>205</v>
      </c>
      <c r="E38" s="106">
        <v>5.4262954711914002</v>
      </c>
      <c r="F38" s="106">
        <f t="shared" si="0"/>
        <v>8.2615947723388796</v>
      </c>
      <c r="G38" s="106">
        <f t="shared" si="1"/>
        <v>3.3290042877197279</v>
      </c>
      <c r="H38">
        <v>2.0653986930847199</v>
      </c>
      <c r="I38">
        <v>0.83225107192993197</v>
      </c>
      <c r="J38">
        <v>16487</v>
      </c>
      <c r="K38">
        <v>19</v>
      </c>
      <c r="L38">
        <v>16468</v>
      </c>
      <c r="M38">
        <v>0</v>
      </c>
      <c r="N38">
        <v>19</v>
      </c>
      <c r="O38">
        <v>2</v>
      </c>
      <c r="P38">
        <v>16466</v>
      </c>
      <c r="Q38">
        <v>0</v>
      </c>
      <c r="R38"/>
      <c r="S38"/>
      <c r="T38"/>
      <c r="U38"/>
      <c r="V38"/>
      <c r="W38"/>
      <c r="X38"/>
      <c r="Y38">
        <v>7757.07080078125</v>
      </c>
      <c r="Z38"/>
      <c r="AA38"/>
      <c r="AB38" t="s">
        <v>246</v>
      </c>
      <c r="AC38">
        <v>9.5049025800536207</v>
      </c>
      <c r="AD38"/>
      <c r="AE38"/>
      <c r="AF38">
        <v>24.638772495617399</v>
      </c>
      <c r="AG38">
        <v>0</v>
      </c>
      <c r="AH38">
        <v>90.480635185529806</v>
      </c>
      <c r="AI38"/>
      <c r="AJ38"/>
      <c r="AK38">
        <v>104.194691806534</v>
      </c>
      <c r="AL38">
        <v>76.766578564525602</v>
      </c>
      <c r="AM38">
        <v>10270.5344880757</v>
      </c>
      <c r="AN38">
        <v>5837.0033910759203</v>
      </c>
      <c r="AO38">
        <v>5842.1126948208603</v>
      </c>
      <c r="AP38"/>
      <c r="AQ38"/>
      <c r="AR38"/>
      <c r="AS38"/>
      <c r="AT38">
        <v>1.69188857078552</v>
      </c>
      <c r="AU38">
        <v>1.0688494443893399</v>
      </c>
      <c r="AV38"/>
      <c r="AW38"/>
      <c r="AX38"/>
      <c r="AY38"/>
      <c r="AZ38"/>
      <c r="BA38"/>
      <c r="BB38">
        <v>16.908559997996701</v>
      </c>
      <c r="BC38">
        <v>2.1012451621105002</v>
      </c>
      <c r="BD38"/>
      <c r="BE38"/>
      <c r="BF38">
        <v>97.1897041545825</v>
      </c>
      <c r="BG38">
        <v>83.771566216477098</v>
      </c>
    </row>
    <row r="39" spans="2:59">
      <c r="B39" t="s">
        <v>146</v>
      </c>
      <c r="C39" t="s">
        <v>212</v>
      </c>
      <c r="D39" t="s">
        <v>246</v>
      </c>
      <c r="E39" s="106">
        <v>0.57089433670043999</v>
      </c>
      <c r="F39" s="106">
        <f t="shared" si="0"/>
        <v>1.828819036483764</v>
      </c>
      <c r="G39" s="106">
        <f t="shared" si="1"/>
        <v>8.6486048996448406E-2</v>
      </c>
      <c r="H39">
        <v>0.457204759120941</v>
      </c>
      <c r="I39">
        <v>2.1621512249112101E-2</v>
      </c>
      <c r="J39">
        <v>16487</v>
      </c>
      <c r="K39">
        <v>2</v>
      </c>
      <c r="L39">
        <v>16485</v>
      </c>
      <c r="M39">
        <v>0</v>
      </c>
      <c r="N39">
        <v>19</v>
      </c>
      <c r="O39">
        <v>2</v>
      </c>
      <c r="P39">
        <v>16466</v>
      </c>
      <c r="Q39">
        <v>0</v>
      </c>
      <c r="R39"/>
      <c r="S39"/>
      <c r="T39"/>
      <c r="U39"/>
      <c r="V39"/>
      <c r="W39"/>
      <c r="X39"/>
      <c r="Y39">
        <v>5869.39892578125</v>
      </c>
      <c r="Z39"/>
      <c r="AA39"/>
      <c r="AB39"/>
      <c r="AC39"/>
      <c r="AD39"/>
      <c r="AE39"/>
      <c r="AF39"/>
      <c r="AG39"/>
      <c r="AH39"/>
      <c r="AI39"/>
      <c r="AJ39"/>
      <c r="AK39"/>
      <c r="AL39"/>
      <c r="AM39">
        <v>6016.00732421875</v>
      </c>
      <c r="AN39">
        <v>4750.0956990671002</v>
      </c>
      <c r="AO39">
        <v>4750.2492638909098</v>
      </c>
      <c r="AP39"/>
      <c r="AQ39"/>
      <c r="AR39"/>
      <c r="AS39"/>
      <c r="AT39">
        <v>0.274401485919952</v>
      </c>
      <c r="AU39">
        <v>6.19399100542068E-2</v>
      </c>
      <c r="AV39"/>
      <c r="AW39"/>
      <c r="AX39"/>
      <c r="AY39"/>
      <c r="AZ39"/>
      <c r="BA39"/>
      <c r="BB39"/>
      <c r="BC39"/>
      <c r="BD39"/>
      <c r="BE39"/>
      <c r="BF39"/>
      <c r="BG39"/>
    </row>
    <row r="40" spans="2:59">
      <c r="B40" t="s">
        <v>147</v>
      </c>
      <c r="C40" t="s">
        <v>213</v>
      </c>
      <c r="D40" t="s">
        <v>205</v>
      </c>
      <c r="E40" s="106">
        <v>8.2991607666015597</v>
      </c>
      <c r="F40" s="106">
        <f t="shared" si="0"/>
        <v>11.529154777526839</v>
      </c>
      <c r="G40" s="106">
        <f t="shared" si="1"/>
        <v>5.7383460998535201</v>
      </c>
      <c r="H40">
        <v>2.8822886943817099</v>
      </c>
      <c r="I40">
        <v>1.43458652496338</v>
      </c>
      <c r="J40">
        <v>18161</v>
      </c>
      <c r="K40">
        <v>32</v>
      </c>
      <c r="L40">
        <v>18129</v>
      </c>
      <c r="M40">
        <v>0</v>
      </c>
      <c r="N40">
        <v>32</v>
      </c>
      <c r="O40">
        <v>0</v>
      </c>
      <c r="P40">
        <v>18129</v>
      </c>
      <c r="Q40">
        <v>0</v>
      </c>
      <c r="R40"/>
      <c r="S40"/>
      <c r="T40"/>
      <c r="U40"/>
      <c r="V40"/>
      <c r="W40"/>
      <c r="X40"/>
      <c r="Y40">
        <v>7757.07080078125</v>
      </c>
      <c r="Z40"/>
      <c r="AA40"/>
      <c r="AB40" t="s">
        <v>246</v>
      </c>
      <c r="AC40"/>
      <c r="AD40"/>
      <c r="AE40"/>
      <c r="AF40"/>
      <c r="AG40"/>
      <c r="AH40">
        <v>100</v>
      </c>
      <c r="AI40"/>
      <c r="AJ40"/>
      <c r="AK40">
        <v>104.677510364787</v>
      </c>
      <c r="AL40">
        <v>95.322489635212605</v>
      </c>
      <c r="AM40">
        <v>10413.102935790999</v>
      </c>
      <c r="AN40">
        <v>5876.3763164390002</v>
      </c>
      <c r="AO40">
        <v>5884.3701081806103</v>
      </c>
      <c r="AP40"/>
      <c r="AQ40"/>
      <c r="AR40"/>
      <c r="AS40"/>
      <c r="AT40">
        <v>2.4627280235290501</v>
      </c>
      <c r="AU40">
        <v>1.7299919128418</v>
      </c>
      <c r="AV40"/>
      <c r="AW40"/>
      <c r="AX40"/>
      <c r="AY40"/>
      <c r="AZ40"/>
      <c r="BA40"/>
      <c r="BB40"/>
      <c r="BC40"/>
      <c r="BD40"/>
      <c r="BE40"/>
      <c r="BF40">
        <v>102.137258007968</v>
      </c>
      <c r="BG40">
        <v>97.8627419920318</v>
      </c>
    </row>
    <row r="41" spans="2:59">
      <c r="B41" t="s">
        <v>147</v>
      </c>
      <c r="C41" t="s">
        <v>213</v>
      </c>
      <c r="D41" t="s">
        <v>246</v>
      </c>
      <c r="E41" s="106">
        <v>0</v>
      </c>
      <c r="F41" s="106">
        <f t="shared" si="0"/>
        <v>0.77638822793960405</v>
      </c>
      <c r="G41" s="106">
        <f t="shared" si="1"/>
        <v>0</v>
      </c>
      <c r="H41">
        <v>0.19409705698490101</v>
      </c>
      <c r="I41">
        <v>0</v>
      </c>
      <c r="J41">
        <v>18161</v>
      </c>
      <c r="K41">
        <v>0</v>
      </c>
      <c r="L41">
        <v>18161</v>
      </c>
      <c r="M41">
        <v>0</v>
      </c>
      <c r="N41">
        <v>32</v>
      </c>
      <c r="O41">
        <v>0</v>
      </c>
      <c r="P41">
        <v>18129</v>
      </c>
      <c r="Q41">
        <v>0</v>
      </c>
      <c r="R41"/>
      <c r="S41"/>
      <c r="T41"/>
      <c r="U41"/>
      <c r="V41"/>
      <c r="W41"/>
      <c r="X41"/>
      <c r="Y41">
        <v>5869.39892578125</v>
      </c>
      <c r="Z41"/>
      <c r="AA41"/>
      <c r="AB41"/>
      <c r="AC41"/>
      <c r="AD41"/>
      <c r="AE41"/>
      <c r="AF41"/>
      <c r="AG41"/>
      <c r="AH41"/>
      <c r="AI41"/>
      <c r="AJ41"/>
      <c r="AK41"/>
      <c r="AL41"/>
      <c r="AM41">
        <v>0</v>
      </c>
      <c r="AN41">
        <v>4796.9176768324996</v>
      </c>
      <c r="AO41">
        <v>4796.9176768325096</v>
      </c>
      <c r="AP41"/>
      <c r="AQ41"/>
      <c r="AR41"/>
      <c r="AS41"/>
      <c r="AT41">
        <v>8.8687241077423096E-2</v>
      </c>
      <c r="AU41">
        <v>0</v>
      </c>
      <c r="AV41"/>
      <c r="AW41"/>
      <c r="AX41"/>
      <c r="AY41"/>
      <c r="AZ41"/>
      <c r="BA41"/>
      <c r="BB41"/>
      <c r="BC41"/>
      <c r="BD41"/>
      <c r="BE41"/>
      <c r="BF41"/>
      <c r="BG41"/>
    </row>
    <row r="42" spans="2:59">
      <c r="B42" t="s">
        <v>148</v>
      </c>
      <c r="C42" t="s">
        <v>214</v>
      </c>
      <c r="D42" t="s">
        <v>205</v>
      </c>
      <c r="E42" s="106">
        <v>10.376812744140619</v>
      </c>
      <c r="F42" s="106">
        <f t="shared" si="0"/>
        <v>13.85197830200196</v>
      </c>
      <c r="G42" s="106">
        <f t="shared" si="1"/>
        <v>7.5391993522643999</v>
      </c>
      <c r="H42">
        <v>3.4629945755004901</v>
      </c>
      <c r="I42">
        <v>1.8847998380661</v>
      </c>
      <c r="J42">
        <v>19068</v>
      </c>
      <c r="K42">
        <v>42</v>
      </c>
      <c r="L42">
        <v>19026</v>
      </c>
      <c r="M42">
        <v>0</v>
      </c>
      <c r="N42">
        <v>42</v>
      </c>
      <c r="O42">
        <v>0</v>
      </c>
      <c r="P42">
        <v>19026</v>
      </c>
      <c r="Q42">
        <v>0</v>
      </c>
      <c r="R42"/>
      <c r="S42"/>
      <c r="T42"/>
      <c r="U42"/>
      <c r="V42"/>
      <c r="W42"/>
      <c r="X42"/>
      <c r="Y42">
        <v>7757.07080078125</v>
      </c>
      <c r="Z42"/>
      <c r="AA42"/>
      <c r="AB42" t="s">
        <v>246</v>
      </c>
      <c r="AC42"/>
      <c r="AD42"/>
      <c r="AE42"/>
      <c r="AF42"/>
      <c r="AG42"/>
      <c r="AH42">
        <v>100</v>
      </c>
      <c r="AI42"/>
      <c r="AJ42"/>
      <c r="AK42">
        <v>103.563016737989</v>
      </c>
      <c r="AL42">
        <v>96.436983262010997</v>
      </c>
      <c r="AM42">
        <v>10229.7139601935</v>
      </c>
      <c r="AN42">
        <v>5672.7340554845196</v>
      </c>
      <c r="AO42">
        <v>5682.7714561556804</v>
      </c>
      <c r="AP42"/>
      <c r="AQ42"/>
      <c r="AR42"/>
      <c r="AS42"/>
      <c r="AT42">
        <v>3.0143225193023699</v>
      </c>
      <c r="AU42">
        <v>2.2151544094085698</v>
      </c>
      <c r="AV42"/>
      <c r="AW42"/>
      <c r="AX42"/>
      <c r="AY42"/>
      <c r="AZ42"/>
      <c r="BA42"/>
      <c r="BB42"/>
      <c r="BC42"/>
      <c r="BD42"/>
      <c r="BE42"/>
      <c r="BF42">
        <v>101.62802464704799</v>
      </c>
      <c r="BG42">
        <v>98.371975352951793</v>
      </c>
    </row>
    <row r="43" spans="2:59">
      <c r="B43" t="s">
        <v>148</v>
      </c>
      <c r="C43" t="s">
        <v>214</v>
      </c>
      <c r="D43" t="s">
        <v>246</v>
      </c>
      <c r="E43" s="106">
        <v>0</v>
      </c>
      <c r="F43" s="106">
        <f t="shared" si="0"/>
        <v>0.73945516347885198</v>
      </c>
      <c r="G43" s="106">
        <f t="shared" si="1"/>
        <v>0</v>
      </c>
      <c r="H43">
        <v>0.184863790869713</v>
      </c>
      <c r="I43">
        <v>0</v>
      </c>
      <c r="J43">
        <v>19068</v>
      </c>
      <c r="K43">
        <v>0</v>
      </c>
      <c r="L43">
        <v>19068</v>
      </c>
      <c r="M43">
        <v>0</v>
      </c>
      <c r="N43">
        <v>42</v>
      </c>
      <c r="O43">
        <v>0</v>
      </c>
      <c r="P43">
        <v>19026</v>
      </c>
      <c r="Q43">
        <v>0</v>
      </c>
      <c r="R43"/>
      <c r="S43"/>
      <c r="T43"/>
      <c r="U43"/>
      <c r="V43"/>
      <c r="W43"/>
      <c r="X43"/>
      <c r="Y43">
        <v>5869.39892578125</v>
      </c>
      <c r="Z43"/>
      <c r="AA43"/>
      <c r="AB43"/>
      <c r="AC43"/>
      <c r="AD43"/>
      <c r="AE43"/>
      <c r="AF43"/>
      <c r="AG43"/>
      <c r="AH43"/>
      <c r="AI43"/>
      <c r="AJ43"/>
      <c r="AK43"/>
      <c r="AL43"/>
      <c r="AM43">
        <v>0</v>
      </c>
      <c r="AN43">
        <v>4658.0271040138396</v>
      </c>
      <c r="AO43">
        <v>4658.0271040138496</v>
      </c>
      <c r="AP43"/>
      <c r="AQ43"/>
      <c r="AR43"/>
      <c r="AS43"/>
      <c r="AT43">
        <v>8.4468536078929901E-2</v>
      </c>
      <c r="AU43">
        <v>0</v>
      </c>
      <c r="AV43"/>
      <c r="AW43"/>
      <c r="AX43"/>
      <c r="AY43"/>
      <c r="AZ43"/>
      <c r="BA43"/>
      <c r="BB43"/>
      <c r="BC43"/>
      <c r="BD43"/>
      <c r="BE43"/>
      <c r="BF43"/>
      <c r="BG43"/>
    </row>
    <row r="44" spans="2:59">
      <c r="B44" t="s">
        <v>149</v>
      </c>
      <c r="C44" t="s">
        <v>215</v>
      </c>
      <c r="D44" t="s">
        <v>205</v>
      </c>
      <c r="E44" s="106">
        <v>10.4054931640625</v>
      </c>
      <c r="F44" s="106">
        <f t="shared" si="0"/>
        <v>13.9853563308716</v>
      </c>
      <c r="G44" s="106">
        <f t="shared" si="1"/>
        <v>7.49718284606932</v>
      </c>
      <c r="H44">
        <v>3.4963390827178999</v>
      </c>
      <c r="I44">
        <v>1.87429571151733</v>
      </c>
      <c r="J44">
        <v>18110</v>
      </c>
      <c r="K44">
        <v>40</v>
      </c>
      <c r="L44">
        <v>18070</v>
      </c>
      <c r="M44">
        <v>0</v>
      </c>
      <c r="N44">
        <v>40</v>
      </c>
      <c r="O44">
        <v>0</v>
      </c>
      <c r="P44">
        <v>18070</v>
      </c>
      <c r="Q44">
        <v>0</v>
      </c>
      <c r="R44"/>
      <c r="S44"/>
      <c r="T44"/>
      <c r="U44"/>
      <c r="V44"/>
      <c r="W44"/>
      <c r="X44"/>
      <c r="Y44">
        <v>7757.07080078125</v>
      </c>
      <c r="Z44"/>
      <c r="AA44"/>
      <c r="AB44" t="s">
        <v>246</v>
      </c>
      <c r="AC44"/>
      <c r="AD44"/>
      <c r="AE44"/>
      <c r="AF44"/>
      <c r="AG44"/>
      <c r="AH44">
        <v>100</v>
      </c>
      <c r="AI44"/>
      <c r="AJ44"/>
      <c r="AK44">
        <v>103.74117228564</v>
      </c>
      <c r="AL44">
        <v>96.258827714360294</v>
      </c>
      <c r="AM44">
        <v>10415.9777832031</v>
      </c>
      <c r="AN44">
        <v>5762.6950426617796</v>
      </c>
      <c r="AO44">
        <v>5772.9728620776496</v>
      </c>
      <c r="AP44"/>
      <c r="AQ44"/>
      <c r="AR44"/>
      <c r="AS44"/>
      <c r="AT44">
        <v>3.0336282253265399</v>
      </c>
      <c r="AU44">
        <v>2.21236228942871</v>
      </c>
      <c r="AV44"/>
      <c r="AW44"/>
      <c r="AX44"/>
      <c r="AY44"/>
      <c r="AZ44"/>
      <c r="BA44"/>
      <c r="BB44"/>
      <c r="BC44"/>
      <c r="BD44"/>
      <c r="BE44"/>
      <c r="BF44">
        <v>101.709424076272</v>
      </c>
      <c r="BG44">
        <v>98.290575923727999</v>
      </c>
    </row>
    <row r="45" spans="2:59">
      <c r="B45" t="s">
        <v>149</v>
      </c>
      <c r="C45" t="s">
        <v>215</v>
      </c>
      <c r="D45" t="s">
        <v>246</v>
      </c>
      <c r="E45" s="106">
        <v>0</v>
      </c>
      <c r="F45" s="106">
        <f t="shared" si="0"/>
        <v>0.77857482433319203</v>
      </c>
      <c r="G45" s="106">
        <f t="shared" si="1"/>
        <v>0</v>
      </c>
      <c r="H45">
        <v>0.19464370608329801</v>
      </c>
      <c r="I45">
        <v>0</v>
      </c>
      <c r="J45">
        <v>18110</v>
      </c>
      <c r="K45">
        <v>0</v>
      </c>
      <c r="L45">
        <v>18110</v>
      </c>
      <c r="M45">
        <v>0</v>
      </c>
      <c r="N45">
        <v>40</v>
      </c>
      <c r="O45">
        <v>0</v>
      </c>
      <c r="P45">
        <v>18070</v>
      </c>
      <c r="Q45">
        <v>0</v>
      </c>
      <c r="R45"/>
      <c r="S45"/>
      <c r="T45"/>
      <c r="U45"/>
      <c r="V45"/>
      <c r="W45"/>
      <c r="X45"/>
      <c r="Y45">
        <v>5869.39892578125</v>
      </c>
      <c r="Z45"/>
      <c r="AA45"/>
      <c r="AB45"/>
      <c r="AC45"/>
      <c r="AD45"/>
      <c r="AE45"/>
      <c r="AF45"/>
      <c r="AG45"/>
      <c r="AH45"/>
      <c r="AI45"/>
      <c r="AJ45"/>
      <c r="AK45"/>
      <c r="AL45"/>
      <c r="AM45">
        <v>0</v>
      </c>
      <c r="AN45">
        <v>4728.9286823038901</v>
      </c>
      <c r="AO45">
        <v>4728.9286823038601</v>
      </c>
      <c r="AP45"/>
      <c r="AQ45"/>
      <c r="AR45"/>
      <c r="AS45"/>
      <c r="AT45">
        <v>8.8936999440193204E-2</v>
      </c>
      <c r="AU45">
        <v>0</v>
      </c>
      <c r="AV45"/>
      <c r="AW45"/>
      <c r="AX45"/>
      <c r="AY45"/>
      <c r="AZ45"/>
      <c r="BA45"/>
      <c r="BB45"/>
      <c r="BC45"/>
      <c r="BD45"/>
      <c r="BE45"/>
      <c r="BF45"/>
      <c r="BG45"/>
    </row>
    <row r="46" spans="2:59">
      <c r="B46" t="s">
        <v>150</v>
      </c>
      <c r="C46" t="s">
        <v>216</v>
      </c>
      <c r="D46" t="s">
        <v>205</v>
      </c>
      <c r="E46" s="106">
        <v>17.711074829101559</v>
      </c>
      <c r="F46" s="106">
        <f t="shared" si="0"/>
        <v>22.42985916137696</v>
      </c>
      <c r="G46" s="106">
        <f t="shared" si="1"/>
        <v>13.70807743072508</v>
      </c>
      <c r="H46">
        <v>5.6074647903442401</v>
      </c>
      <c r="I46">
        <v>3.42701935768127</v>
      </c>
      <c r="J46">
        <v>17037</v>
      </c>
      <c r="K46">
        <v>64</v>
      </c>
      <c r="L46">
        <v>16973</v>
      </c>
      <c r="M46">
        <v>0</v>
      </c>
      <c r="N46">
        <v>64</v>
      </c>
      <c r="O46">
        <v>6</v>
      </c>
      <c r="P46">
        <v>16967</v>
      </c>
      <c r="Q46">
        <v>0</v>
      </c>
      <c r="R46"/>
      <c r="S46"/>
      <c r="T46"/>
      <c r="U46"/>
      <c r="V46"/>
      <c r="W46"/>
      <c r="X46"/>
      <c r="Y46">
        <v>7757.07080078125</v>
      </c>
      <c r="Z46"/>
      <c r="AA46"/>
      <c r="AB46" t="s">
        <v>246</v>
      </c>
      <c r="AC46">
        <v>10.6848704183713</v>
      </c>
      <c r="AD46"/>
      <c r="AE46"/>
      <c r="AF46">
        <v>19.8981971014287</v>
      </c>
      <c r="AG46">
        <v>1.4715437353138701</v>
      </c>
      <c r="AH46">
        <v>91.441924777978102</v>
      </c>
      <c r="AI46"/>
      <c r="AJ46"/>
      <c r="AK46">
        <v>98.189825266005698</v>
      </c>
      <c r="AL46">
        <v>84.694024289950505</v>
      </c>
      <c r="AM46">
        <v>10380.369781494101</v>
      </c>
      <c r="AN46">
        <v>5709.0096168075297</v>
      </c>
      <c r="AO46">
        <v>5726.5577209655403</v>
      </c>
      <c r="AP46"/>
      <c r="AQ46"/>
      <c r="AR46"/>
      <c r="AS46"/>
      <c r="AT46">
        <v>5.0032176971435502</v>
      </c>
      <c r="AU46">
        <v>3.8983962535858199</v>
      </c>
      <c r="AV46"/>
      <c r="AW46"/>
      <c r="AX46"/>
      <c r="AY46"/>
      <c r="AZ46"/>
      <c r="BA46"/>
      <c r="BB46">
        <v>15.3014696135211</v>
      </c>
      <c r="BC46">
        <v>6.0682712232214699</v>
      </c>
      <c r="BD46"/>
      <c r="BE46"/>
      <c r="BF46">
        <v>94.823152105916705</v>
      </c>
      <c r="BG46">
        <v>88.060697450039498</v>
      </c>
    </row>
    <row r="47" spans="2:59">
      <c r="B47" t="s">
        <v>150</v>
      </c>
      <c r="C47" t="s">
        <v>216</v>
      </c>
      <c r="D47" t="s">
        <v>246</v>
      </c>
      <c r="E47" s="106">
        <v>1.657584381103516</v>
      </c>
      <c r="F47" s="106">
        <f t="shared" si="0"/>
        <v>3.3887259960174561</v>
      </c>
      <c r="G47" s="106">
        <f t="shared" si="1"/>
        <v>0.64915102720260798</v>
      </c>
      <c r="H47">
        <v>0.84718149900436401</v>
      </c>
      <c r="I47">
        <v>0.16228775680065199</v>
      </c>
      <c r="J47">
        <v>17037</v>
      </c>
      <c r="K47">
        <v>6</v>
      </c>
      <c r="L47">
        <v>17031</v>
      </c>
      <c r="M47">
        <v>0</v>
      </c>
      <c r="N47">
        <v>64</v>
      </c>
      <c r="O47">
        <v>6</v>
      </c>
      <c r="P47">
        <v>16967</v>
      </c>
      <c r="Q47">
        <v>0</v>
      </c>
      <c r="R47"/>
      <c r="S47"/>
      <c r="T47"/>
      <c r="U47"/>
      <c r="V47"/>
      <c r="W47"/>
      <c r="X47"/>
      <c r="Y47">
        <v>5869.39892578125</v>
      </c>
      <c r="Z47"/>
      <c r="AA47"/>
      <c r="AB47"/>
      <c r="AC47"/>
      <c r="AD47"/>
      <c r="AE47"/>
      <c r="AF47"/>
      <c r="AG47"/>
      <c r="AH47"/>
      <c r="AI47"/>
      <c r="AJ47"/>
      <c r="AK47"/>
      <c r="AL47"/>
      <c r="AM47">
        <v>6339.8099772135402</v>
      </c>
      <c r="AN47">
        <v>4689.1523486525903</v>
      </c>
      <c r="AO47">
        <v>4689.7336684724796</v>
      </c>
      <c r="AP47"/>
      <c r="AQ47"/>
      <c r="AR47"/>
      <c r="AS47"/>
      <c r="AT47">
        <v>0.60921275615692105</v>
      </c>
      <c r="AU47">
        <v>0.26637089252471902</v>
      </c>
      <c r="AV47"/>
      <c r="AW47"/>
      <c r="AX47"/>
      <c r="AY47"/>
      <c r="AZ47"/>
      <c r="BA47"/>
      <c r="BB47"/>
      <c r="BC47"/>
      <c r="BD47"/>
      <c r="BE47"/>
      <c r="BF47"/>
      <c r="BG47"/>
    </row>
    <row r="48" spans="2:59">
      <c r="B48" t="s">
        <v>151</v>
      </c>
      <c r="C48" t="s">
        <v>217</v>
      </c>
      <c r="D48" t="s">
        <v>205</v>
      </c>
      <c r="E48" s="106">
        <v>10.26583557128906</v>
      </c>
      <c r="F48" s="106">
        <f t="shared" si="0"/>
        <v>13.74953842163084</v>
      </c>
      <c r="G48" s="106">
        <f t="shared" si="1"/>
        <v>7.42822265625</v>
      </c>
      <c r="H48">
        <v>3.43738460540771</v>
      </c>
      <c r="I48">
        <v>1.8570556640625</v>
      </c>
      <c r="J48">
        <v>18815</v>
      </c>
      <c r="K48">
        <v>41</v>
      </c>
      <c r="L48">
        <v>18774</v>
      </c>
      <c r="M48">
        <v>0</v>
      </c>
      <c r="N48">
        <v>41</v>
      </c>
      <c r="O48">
        <v>2</v>
      </c>
      <c r="P48">
        <v>18772</v>
      </c>
      <c r="Q48">
        <v>0</v>
      </c>
      <c r="R48"/>
      <c r="S48"/>
      <c r="T48"/>
      <c r="U48"/>
      <c r="V48"/>
      <c r="W48"/>
      <c r="X48"/>
      <c r="Y48">
        <v>7757.07080078125</v>
      </c>
      <c r="Z48"/>
      <c r="AA48"/>
      <c r="AB48" t="s">
        <v>246</v>
      </c>
      <c r="AC48">
        <v>20.521277081213199</v>
      </c>
      <c r="AD48"/>
      <c r="AE48"/>
      <c r="AF48">
        <v>52.466561732360098</v>
      </c>
      <c r="AG48">
        <v>0</v>
      </c>
      <c r="AH48">
        <v>95.353435596659196</v>
      </c>
      <c r="AI48"/>
      <c r="AJ48"/>
      <c r="AK48">
        <v>102.250601687429</v>
      </c>
      <c r="AL48">
        <v>88.456269505889196</v>
      </c>
      <c r="AM48">
        <v>10217.6999333079</v>
      </c>
      <c r="AN48">
        <v>5743.0014516054898</v>
      </c>
      <c r="AO48">
        <v>5752.75232259937</v>
      </c>
      <c r="AP48"/>
      <c r="AQ48"/>
      <c r="AR48"/>
      <c r="AS48"/>
      <c r="AT48">
        <v>2.9873917102813698</v>
      </c>
      <c r="AU48">
        <v>2.1871469020843501</v>
      </c>
      <c r="AV48"/>
      <c r="AW48"/>
      <c r="AX48"/>
      <c r="AY48"/>
      <c r="AZ48"/>
      <c r="BA48"/>
      <c r="BB48">
        <v>36.1268167820378</v>
      </c>
      <c r="BC48">
        <v>4.9157373803886202</v>
      </c>
      <c r="BD48"/>
      <c r="BE48"/>
      <c r="BF48">
        <v>98.722759126816797</v>
      </c>
      <c r="BG48">
        <v>91.984112066501595</v>
      </c>
    </row>
    <row r="49" spans="2:59">
      <c r="B49" t="s">
        <v>151</v>
      </c>
      <c r="C49" t="s">
        <v>217</v>
      </c>
      <c r="D49" t="s">
        <v>246</v>
      </c>
      <c r="E49" s="106">
        <v>0.50025324821472206</v>
      </c>
      <c r="F49" s="106">
        <f t="shared" si="0"/>
        <v>1.6024987697601321</v>
      </c>
      <c r="G49" s="106">
        <f t="shared" si="1"/>
        <v>7.5784951448440399E-2</v>
      </c>
      <c r="H49">
        <v>0.40062469244003301</v>
      </c>
      <c r="I49">
        <v>1.89462378621101E-2</v>
      </c>
      <c r="J49">
        <v>18815</v>
      </c>
      <c r="K49">
        <v>2</v>
      </c>
      <c r="L49">
        <v>18813</v>
      </c>
      <c r="M49">
        <v>0</v>
      </c>
      <c r="N49">
        <v>41</v>
      </c>
      <c r="O49">
        <v>2</v>
      </c>
      <c r="P49">
        <v>18772</v>
      </c>
      <c r="Q49">
        <v>0</v>
      </c>
      <c r="R49"/>
      <c r="S49"/>
      <c r="T49"/>
      <c r="U49"/>
      <c r="V49"/>
      <c r="W49"/>
      <c r="X49"/>
      <c r="Y49">
        <v>5869.39892578125</v>
      </c>
      <c r="Z49"/>
      <c r="AA49"/>
      <c r="AB49"/>
      <c r="AC49"/>
      <c r="AD49"/>
      <c r="AE49"/>
      <c r="AF49"/>
      <c r="AG49"/>
      <c r="AH49"/>
      <c r="AI49"/>
      <c r="AJ49"/>
      <c r="AK49"/>
      <c r="AL49"/>
      <c r="AM49">
        <v>6321.1325683593795</v>
      </c>
      <c r="AN49">
        <v>4697.3630599622802</v>
      </c>
      <c r="AO49">
        <v>4697.5356636836004</v>
      </c>
      <c r="AP49"/>
      <c r="AQ49"/>
      <c r="AR49"/>
      <c r="AS49"/>
      <c r="AT49">
        <v>0.240446016192436</v>
      </c>
      <c r="AU49">
        <v>5.4275844246149098E-2</v>
      </c>
      <c r="AV49"/>
      <c r="AW49"/>
      <c r="AX49"/>
      <c r="AY49"/>
      <c r="AZ49"/>
      <c r="BA49"/>
      <c r="BB49"/>
      <c r="BC49"/>
      <c r="BD49"/>
      <c r="BE49"/>
      <c r="BF49"/>
      <c r="BG49"/>
    </row>
    <row r="50" spans="2:59">
      <c r="B50" t="s">
        <v>152</v>
      </c>
      <c r="C50" t="s">
        <v>218</v>
      </c>
      <c r="D50" t="s">
        <v>205</v>
      </c>
      <c r="E50" s="106">
        <v>8.8753623962402397</v>
      </c>
      <c r="F50" s="106">
        <f t="shared" si="0"/>
        <v>12.32990550994872</v>
      </c>
      <c r="G50" s="106">
        <f t="shared" si="1"/>
        <v>6.1366372108459597</v>
      </c>
      <c r="H50">
        <v>3.08247637748718</v>
      </c>
      <c r="I50">
        <v>1.5341593027114899</v>
      </c>
      <c r="J50">
        <v>16983</v>
      </c>
      <c r="K50">
        <v>32</v>
      </c>
      <c r="L50">
        <v>16951</v>
      </c>
      <c r="M50">
        <v>0</v>
      </c>
      <c r="N50">
        <v>32</v>
      </c>
      <c r="O50">
        <v>0</v>
      </c>
      <c r="P50">
        <v>16951</v>
      </c>
      <c r="Q50">
        <v>0</v>
      </c>
      <c r="R50"/>
      <c r="S50"/>
      <c r="T50"/>
      <c r="U50"/>
      <c r="V50"/>
      <c r="W50"/>
      <c r="X50"/>
      <c r="Y50">
        <v>7757.07080078125</v>
      </c>
      <c r="Z50"/>
      <c r="AA50"/>
      <c r="AB50" t="s">
        <v>246</v>
      </c>
      <c r="AC50"/>
      <c r="AD50"/>
      <c r="AE50"/>
      <c r="AF50"/>
      <c r="AG50"/>
      <c r="AH50">
        <v>100</v>
      </c>
      <c r="AI50"/>
      <c r="AJ50"/>
      <c r="AK50">
        <v>104.677251106002</v>
      </c>
      <c r="AL50">
        <v>95.322748893997897</v>
      </c>
      <c r="AM50">
        <v>10154.194915771501</v>
      </c>
      <c r="AN50">
        <v>5693.9905765549902</v>
      </c>
      <c r="AO50">
        <v>5702.394659394</v>
      </c>
      <c r="AP50"/>
      <c r="AQ50"/>
      <c r="AR50"/>
      <c r="AS50"/>
      <c r="AT50">
        <v>2.6337428092956499</v>
      </c>
      <c r="AU50">
        <v>1.8500846624374401</v>
      </c>
      <c r="AV50"/>
      <c r="AW50"/>
      <c r="AX50"/>
      <c r="AY50"/>
      <c r="AZ50"/>
      <c r="BA50"/>
      <c r="BB50"/>
      <c r="BC50"/>
      <c r="BD50"/>
      <c r="BE50"/>
      <c r="BF50">
        <v>102.13713263950601</v>
      </c>
      <c r="BG50">
        <v>97.862867360494107</v>
      </c>
    </row>
    <row r="51" spans="2:59">
      <c r="B51" t="s">
        <v>152</v>
      </c>
      <c r="C51" t="s">
        <v>218</v>
      </c>
      <c r="D51" t="s">
        <v>246</v>
      </c>
      <c r="E51" s="106">
        <v>0</v>
      </c>
      <c r="F51" s="106">
        <f t="shared" si="0"/>
        <v>0.83024597167968806</v>
      </c>
      <c r="G51" s="106">
        <f t="shared" si="1"/>
        <v>0</v>
      </c>
      <c r="H51">
        <v>0.20756149291992201</v>
      </c>
      <c r="I51">
        <v>0</v>
      </c>
      <c r="J51">
        <v>16983</v>
      </c>
      <c r="K51">
        <v>0</v>
      </c>
      <c r="L51">
        <v>16983</v>
      </c>
      <c r="M51">
        <v>0</v>
      </c>
      <c r="N51">
        <v>32</v>
      </c>
      <c r="O51">
        <v>0</v>
      </c>
      <c r="P51">
        <v>16951</v>
      </c>
      <c r="Q51">
        <v>0</v>
      </c>
      <c r="R51"/>
      <c r="S51"/>
      <c r="T51"/>
      <c r="U51"/>
      <c r="V51"/>
      <c r="W51"/>
      <c r="X51"/>
      <c r="Y51">
        <v>5869.39892578125</v>
      </c>
      <c r="Z51"/>
      <c r="AA51"/>
      <c r="AB51"/>
      <c r="AC51"/>
      <c r="AD51"/>
      <c r="AE51"/>
      <c r="AF51"/>
      <c r="AG51"/>
      <c r="AH51"/>
      <c r="AI51"/>
      <c r="AJ51"/>
      <c r="AK51"/>
      <c r="AL51"/>
      <c r="AM51">
        <v>0</v>
      </c>
      <c r="AN51">
        <v>4652.3699369319902</v>
      </c>
      <c r="AO51">
        <v>4652.3699369320202</v>
      </c>
      <c r="AP51"/>
      <c r="AQ51"/>
      <c r="AR51"/>
      <c r="AS51"/>
      <c r="AT51">
        <v>9.4839133322238894E-2</v>
      </c>
      <c r="AU51">
        <v>0</v>
      </c>
      <c r="AV51"/>
      <c r="AW51"/>
      <c r="AX51"/>
      <c r="AY51"/>
      <c r="AZ51"/>
      <c r="BA51"/>
      <c r="BB51"/>
      <c r="BC51"/>
      <c r="BD51"/>
      <c r="BE51"/>
      <c r="BF51"/>
      <c r="BG51"/>
    </row>
    <row r="52" spans="2:59">
      <c r="B52" t="s">
        <v>153</v>
      </c>
      <c r="C52" t="s">
        <v>219</v>
      </c>
      <c r="D52" t="s">
        <v>205</v>
      </c>
      <c r="E52" s="106">
        <v>9.5525428771972596</v>
      </c>
      <c r="F52" s="106">
        <f t="shared" si="0"/>
        <v>12.932751655578601</v>
      </c>
      <c r="G52" s="106">
        <f t="shared" si="1"/>
        <v>6.8210496902465998</v>
      </c>
      <c r="H52">
        <v>3.2331879138946502</v>
      </c>
      <c r="I52">
        <v>1.7052624225616499</v>
      </c>
      <c r="J52">
        <v>18739</v>
      </c>
      <c r="K52">
        <v>38</v>
      </c>
      <c r="L52">
        <v>18701</v>
      </c>
      <c r="M52">
        <v>0</v>
      </c>
      <c r="N52">
        <v>38</v>
      </c>
      <c r="O52">
        <v>0</v>
      </c>
      <c r="P52">
        <v>18701</v>
      </c>
      <c r="Q52">
        <v>0</v>
      </c>
      <c r="R52"/>
      <c r="S52"/>
      <c r="T52"/>
      <c r="U52"/>
      <c r="V52"/>
      <c r="W52"/>
      <c r="X52"/>
      <c r="Y52">
        <v>7757.07080078125</v>
      </c>
      <c r="Z52"/>
      <c r="AA52"/>
      <c r="AB52" t="s">
        <v>246</v>
      </c>
      <c r="AC52"/>
      <c r="AD52"/>
      <c r="AE52"/>
      <c r="AF52"/>
      <c r="AG52"/>
      <c r="AH52">
        <v>100</v>
      </c>
      <c r="AI52"/>
      <c r="AJ52"/>
      <c r="AK52">
        <v>103.938421467155</v>
      </c>
      <c r="AL52">
        <v>96.061578532844607</v>
      </c>
      <c r="AM52">
        <v>10022.294819078899</v>
      </c>
      <c r="AN52">
        <v>5653.0260069491997</v>
      </c>
      <c r="AO52">
        <v>5661.8862564214996</v>
      </c>
      <c r="AP52"/>
      <c r="AQ52"/>
      <c r="AR52"/>
      <c r="AS52"/>
      <c r="AT52">
        <v>2.7959227561950701</v>
      </c>
      <c r="AU52">
        <v>2.0221848487853999</v>
      </c>
      <c r="AV52"/>
      <c r="AW52"/>
      <c r="AX52"/>
      <c r="AY52"/>
      <c r="AZ52"/>
      <c r="BA52"/>
      <c r="BB52"/>
      <c r="BC52"/>
      <c r="BD52"/>
      <c r="BE52"/>
      <c r="BF52">
        <v>101.799554303386</v>
      </c>
      <c r="BG52">
        <v>98.200445696614395</v>
      </c>
    </row>
    <row r="53" spans="2:59">
      <c r="B53" t="s">
        <v>153</v>
      </c>
      <c r="C53" t="s">
        <v>219</v>
      </c>
      <c r="D53" t="s">
        <v>246</v>
      </c>
      <c r="E53" s="106">
        <v>0</v>
      </c>
      <c r="F53" s="106">
        <f t="shared" si="0"/>
        <v>0.752438783645628</v>
      </c>
      <c r="G53" s="106">
        <f t="shared" si="1"/>
        <v>0</v>
      </c>
      <c r="H53">
        <v>0.188109695911407</v>
      </c>
      <c r="I53">
        <v>0</v>
      </c>
      <c r="J53">
        <v>18739</v>
      </c>
      <c r="K53">
        <v>0</v>
      </c>
      <c r="L53">
        <v>18739</v>
      </c>
      <c r="M53">
        <v>0</v>
      </c>
      <c r="N53">
        <v>38</v>
      </c>
      <c r="O53">
        <v>0</v>
      </c>
      <c r="P53">
        <v>18701</v>
      </c>
      <c r="Q53">
        <v>0</v>
      </c>
      <c r="R53"/>
      <c r="S53"/>
      <c r="T53"/>
      <c r="U53"/>
      <c r="V53"/>
      <c r="W53"/>
      <c r="X53"/>
      <c r="Y53">
        <v>5869.39892578125</v>
      </c>
      <c r="Z53"/>
      <c r="AA53"/>
      <c r="AB53"/>
      <c r="AC53"/>
      <c r="AD53"/>
      <c r="AE53"/>
      <c r="AF53"/>
      <c r="AG53"/>
      <c r="AH53"/>
      <c r="AI53"/>
      <c r="AJ53"/>
      <c r="AK53"/>
      <c r="AL53"/>
      <c r="AM53">
        <v>0</v>
      </c>
      <c r="AN53">
        <v>4626.7440685254096</v>
      </c>
      <c r="AO53">
        <v>4626.7440685253996</v>
      </c>
      <c r="AP53"/>
      <c r="AQ53"/>
      <c r="AR53"/>
      <c r="AS53"/>
      <c r="AT53">
        <v>8.5951596498489394E-2</v>
      </c>
      <c r="AU53">
        <v>0</v>
      </c>
      <c r="AV53"/>
      <c r="AW53"/>
      <c r="AX53"/>
      <c r="AY53"/>
      <c r="AZ53"/>
      <c r="BA53"/>
      <c r="BB53"/>
      <c r="BC53"/>
      <c r="BD53"/>
      <c r="BE53"/>
      <c r="BF53"/>
      <c r="BG53"/>
    </row>
    <row r="54" spans="2:59">
      <c r="B54" t="s">
        <v>177</v>
      </c>
      <c r="C54" t="s">
        <v>7</v>
      </c>
      <c r="D54" t="s">
        <v>205</v>
      </c>
      <c r="E54" s="106">
        <v>0</v>
      </c>
      <c r="F54" s="106">
        <f t="shared" si="0"/>
        <v>0.77969425916671597</v>
      </c>
      <c r="G54" s="106">
        <f t="shared" si="1"/>
        <v>0</v>
      </c>
      <c r="H54">
        <v>0.19492356479167899</v>
      </c>
      <c r="I54">
        <v>0</v>
      </c>
      <c r="J54">
        <v>18084</v>
      </c>
      <c r="K54">
        <v>0</v>
      </c>
      <c r="L54">
        <v>18084</v>
      </c>
      <c r="M54">
        <v>0</v>
      </c>
      <c r="N54">
        <v>0</v>
      </c>
      <c r="O54">
        <v>0</v>
      </c>
      <c r="P54">
        <v>18084</v>
      </c>
      <c r="Q54">
        <v>0</v>
      </c>
      <c r="R54"/>
      <c r="S54"/>
      <c r="T54"/>
      <c r="U54"/>
      <c r="V54"/>
      <c r="W54"/>
      <c r="X54"/>
      <c r="Y54">
        <v>7757.07080078125</v>
      </c>
      <c r="Z54"/>
      <c r="AA54"/>
      <c r="AB54" t="s">
        <v>246</v>
      </c>
      <c r="AC54"/>
      <c r="AD54"/>
      <c r="AE54"/>
      <c r="AF54"/>
      <c r="AG54"/>
      <c r="AH54"/>
      <c r="AI54"/>
      <c r="AJ54"/>
      <c r="AK54"/>
      <c r="AL54"/>
      <c r="AM54">
        <v>0</v>
      </c>
      <c r="AN54">
        <v>5355.9651418650901</v>
      </c>
      <c r="AO54">
        <v>5355.9651418651001</v>
      </c>
      <c r="AP54"/>
      <c r="AQ54"/>
      <c r="AR54"/>
      <c r="AS54"/>
      <c r="AT54">
        <v>8.9064866304397597E-2</v>
      </c>
      <c r="AU54">
        <v>0</v>
      </c>
      <c r="AV54"/>
      <c r="AW54"/>
      <c r="AX54"/>
      <c r="AY54"/>
      <c r="AZ54"/>
      <c r="BA54"/>
      <c r="BB54"/>
      <c r="BC54"/>
      <c r="BD54"/>
      <c r="BE54"/>
      <c r="BF54"/>
      <c r="BG54"/>
    </row>
    <row r="55" spans="2:59">
      <c r="B55" t="s">
        <v>177</v>
      </c>
      <c r="C55" t="s">
        <v>7</v>
      </c>
      <c r="D55" t="s">
        <v>246</v>
      </c>
      <c r="E55" s="106">
        <v>0</v>
      </c>
      <c r="F55" s="106">
        <f t="shared" si="0"/>
        <v>0.77969425916671597</v>
      </c>
      <c r="G55" s="106">
        <f t="shared" si="1"/>
        <v>0</v>
      </c>
      <c r="H55">
        <v>0.19492356479167899</v>
      </c>
      <c r="I55">
        <v>0</v>
      </c>
      <c r="J55">
        <v>18084</v>
      </c>
      <c r="K55">
        <v>0</v>
      </c>
      <c r="L55">
        <v>18084</v>
      </c>
      <c r="M55">
        <v>0</v>
      </c>
      <c r="N55">
        <v>0</v>
      </c>
      <c r="O55">
        <v>0</v>
      </c>
      <c r="P55">
        <v>18084</v>
      </c>
      <c r="Q55">
        <v>0</v>
      </c>
      <c r="R55"/>
      <c r="S55"/>
      <c r="T55"/>
      <c r="U55"/>
      <c r="V55"/>
      <c r="W55"/>
      <c r="X55"/>
      <c r="Y55">
        <v>5869.39892578125</v>
      </c>
      <c r="Z55"/>
      <c r="AA55"/>
      <c r="AB55"/>
      <c r="AC55"/>
      <c r="AD55"/>
      <c r="AE55"/>
      <c r="AF55"/>
      <c r="AG55"/>
      <c r="AH55"/>
      <c r="AI55"/>
      <c r="AJ55"/>
      <c r="AK55"/>
      <c r="AL55"/>
      <c r="AM55">
        <v>0</v>
      </c>
      <c r="AN55">
        <v>4519.3492852042</v>
      </c>
      <c r="AO55">
        <v>4519.34928520424</v>
      </c>
      <c r="AP55"/>
      <c r="AQ55"/>
      <c r="AR55"/>
      <c r="AS55"/>
      <c r="AT55">
        <v>8.9064866304397597E-2</v>
      </c>
      <c r="AU55">
        <v>0</v>
      </c>
      <c r="AV55"/>
      <c r="AW55"/>
      <c r="AX55"/>
      <c r="AY55"/>
      <c r="AZ55"/>
      <c r="BA55"/>
      <c r="BB55"/>
      <c r="BC55"/>
      <c r="BD55"/>
      <c r="BE55"/>
      <c r="BF55"/>
      <c r="BG55"/>
    </row>
    <row r="56" spans="2:59">
      <c r="B56" t="s">
        <v>171</v>
      </c>
      <c r="C56" t="s">
        <v>220</v>
      </c>
      <c r="D56" t="s">
        <v>205</v>
      </c>
      <c r="E56" s="106">
        <v>13.56006622314454</v>
      </c>
      <c r="F56" s="106">
        <f t="shared" si="0"/>
        <v>17.688997268676761</v>
      </c>
      <c r="G56" s="106">
        <f t="shared" si="1"/>
        <v>10.13164710998536</v>
      </c>
      <c r="H56">
        <v>4.4222493171691903</v>
      </c>
      <c r="I56">
        <v>2.5329117774963401</v>
      </c>
      <c r="J56">
        <v>17377</v>
      </c>
      <c r="K56">
        <v>50</v>
      </c>
      <c r="L56">
        <v>17327</v>
      </c>
      <c r="M56">
        <v>0</v>
      </c>
      <c r="N56">
        <v>50</v>
      </c>
      <c r="O56">
        <v>0</v>
      </c>
      <c r="P56">
        <v>17327</v>
      </c>
      <c r="Q56">
        <v>0</v>
      </c>
      <c r="R56"/>
      <c r="S56"/>
      <c r="T56"/>
      <c r="U56"/>
      <c r="V56"/>
      <c r="W56"/>
      <c r="X56"/>
      <c r="Y56">
        <v>7757.07080078125</v>
      </c>
      <c r="Z56"/>
      <c r="AA56"/>
      <c r="AB56" t="s">
        <v>246</v>
      </c>
      <c r="AC56"/>
      <c r="AD56"/>
      <c r="AE56"/>
      <c r="AF56"/>
      <c r="AG56"/>
      <c r="AH56">
        <v>100</v>
      </c>
      <c r="AI56"/>
      <c r="AJ56"/>
      <c r="AK56">
        <v>102.991945807862</v>
      </c>
      <c r="AL56">
        <v>97.008054192137706</v>
      </c>
      <c r="AM56">
        <v>10316.2277539063</v>
      </c>
      <c r="AN56">
        <v>5903.3277628822598</v>
      </c>
      <c r="AO56">
        <v>5916.0252940758401</v>
      </c>
      <c r="AP56"/>
      <c r="AQ56"/>
      <c r="AR56"/>
      <c r="AS56"/>
      <c r="AT56">
        <v>3.8911437988281299</v>
      </c>
      <c r="AU56">
        <v>2.9340333938598602</v>
      </c>
      <c r="AV56"/>
      <c r="AW56"/>
      <c r="AX56"/>
      <c r="AY56"/>
      <c r="AZ56"/>
      <c r="BA56"/>
      <c r="BB56"/>
      <c r="BC56"/>
      <c r="BD56"/>
      <c r="BE56"/>
      <c r="BF56">
        <v>101.367083434139</v>
      </c>
      <c r="BG56">
        <v>98.632916565860896</v>
      </c>
    </row>
    <row r="57" spans="2:59">
      <c r="B57" t="s">
        <v>171</v>
      </c>
      <c r="C57" t="s">
        <v>220</v>
      </c>
      <c r="D57" t="s">
        <v>246</v>
      </c>
      <c r="E57" s="106">
        <v>0</v>
      </c>
      <c r="F57" s="106">
        <f t="shared" si="0"/>
        <v>0.81141966581344804</v>
      </c>
      <c r="G57" s="106">
        <f t="shared" si="1"/>
        <v>0</v>
      </c>
      <c r="H57">
        <v>0.20285491645336201</v>
      </c>
      <c r="I57">
        <v>0</v>
      </c>
      <c r="J57">
        <v>17377</v>
      </c>
      <c r="K57">
        <v>0</v>
      </c>
      <c r="L57">
        <v>17377</v>
      </c>
      <c r="M57">
        <v>0</v>
      </c>
      <c r="N57">
        <v>50</v>
      </c>
      <c r="O57">
        <v>0</v>
      </c>
      <c r="P57">
        <v>17327</v>
      </c>
      <c r="Q57">
        <v>0</v>
      </c>
      <c r="R57"/>
      <c r="S57"/>
      <c r="T57"/>
      <c r="U57"/>
      <c r="V57"/>
      <c r="W57"/>
      <c r="X57"/>
      <c r="Y57">
        <v>5869.39892578125</v>
      </c>
      <c r="Z57"/>
      <c r="AA57"/>
      <c r="AB57"/>
      <c r="AC57"/>
      <c r="AD57"/>
      <c r="AE57"/>
      <c r="AF57"/>
      <c r="AG57"/>
      <c r="AH57"/>
      <c r="AI57"/>
      <c r="AJ57"/>
      <c r="AK57"/>
      <c r="AL57"/>
      <c r="AM57">
        <v>0</v>
      </c>
      <c r="AN57">
        <v>4788.3331511188499</v>
      </c>
      <c r="AO57">
        <v>4788.3331511188499</v>
      </c>
      <c r="AP57"/>
      <c r="AQ57"/>
      <c r="AR57"/>
      <c r="AS57"/>
      <c r="AT57">
        <v>9.2688709497451796E-2</v>
      </c>
      <c r="AU57">
        <v>0</v>
      </c>
      <c r="AV57"/>
      <c r="AW57"/>
      <c r="AX57"/>
      <c r="AY57"/>
      <c r="AZ57"/>
      <c r="BA57"/>
      <c r="BB57"/>
      <c r="BC57"/>
      <c r="BD57"/>
      <c r="BE57"/>
      <c r="BF57"/>
      <c r="BG57"/>
    </row>
    <row r="58" spans="2:59">
      <c r="B58" t="s">
        <v>172</v>
      </c>
      <c r="C58" t="s">
        <v>221</v>
      </c>
      <c r="D58" t="s">
        <v>205</v>
      </c>
      <c r="E58" s="106">
        <v>6.7872665405273391</v>
      </c>
      <c r="F58" s="106">
        <f t="shared" si="0"/>
        <v>9.8208084106445206</v>
      </c>
      <c r="G58" s="106">
        <f t="shared" si="1"/>
        <v>4.4546008110046396</v>
      </c>
      <c r="H58">
        <v>2.4552021026611301</v>
      </c>
      <c r="I58">
        <v>1.1136502027511599</v>
      </c>
      <c r="J58">
        <v>17346</v>
      </c>
      <c r="K58">
        <v>25</v>
      </c>
      <c r="L58">
        <v>17321</v>
      </c>
      <c r="M58">
        <v>0</v>
      </c>
      <c r="N58">
        <v>25</v>
      </c>
      <c r="O58">
        <v>0</v>
      </c>
      <c r="P58">
        <v>17321</v>
      </c>
      <c r="Q58">
        <v>0</v>
      </c>
      <c r="R58"/>
      <c r="S58"/>
      <c r="T58"/>
      <c r="U58"/>
      <c r="V58"/>
      <c r="W58"/>
      <c r="X58"/>
      <c r="Y58">
        <v>7757.07080078125</v>
      </c>
      <c r="Z58"/>
      <c r="AA58"/>
      <c r="AB58" t="s">
        <v>246</v>
      </c>
      <c r="AC58"/>
      <c r="AD58"/>
      <c r="AE58"/>
      <c r="AF58"/>
      <c r="AG58"/>
      <c r="AH58">
        <v>100</v>
      </c>
      <c r="AI58"/>
      <c r="AJ58"/>
      <c r="AK58">
        <v>105.98819816369701</v>
      </c>
      <c r="AL58">
        <v>94.011801836302496</v>
      </c>
      <c r="AM58">
        <v>9247.9126953124996</v>
      </c>
      <c r="AN58">
        <v>5605.9469442116997</v>
      </c>
      <c r="AO58">
        <v>5611.1959436223897</v>
      </c>
      <c r="AP58"/>
      <c r="AQ58"/>
      <c r="AR58"/>
      <c r="AS58"/>
      <c r="AT58">
        <v>2.0586907863616899</v>
      </c>
      <c r="AU58">
        <v>1.3801406621932999</v>
      </c>
      <c r="AV58"/>
      <c r="AW58"/>
      <c r="AX58"/>
      <c r="AY58"/>
      <c r="AZ58"/>
      <c r="BA58"/>
      <c r="BB58"/>
      <c r="BC58"/>
      <c r="BD58"/>
      <c r="BE58"/>
      <c r="BF58">
        <v>102.73613424831601</v>
      </c>
      <c r="BG58">
        <v>97.263865751683895</v>
      </c>
    </row>
    <row r="59" spans="2:59">
      <c r="B59" t="s">
        <v>172</v>
      </c>
      <c r="C59" t="s">
        <v>221</v>
      </c>
      <c r="D59" t="s">
        <v>246</v>
      </c>
      <c r="E59" s="106">
        <v>0</v>
      </c>
      <c r="F59" s="106">
        <f t="shared" si="0"/>
        <v>0.81286990642547596</v>
      </c>
      <c r="G59" s="106">
        <f t="shared" si="1"/>
        <v>0</v>
      </c>
      <c r="H59">
        <v>0.20321747660636899</v>
      </c>
      <c r="I59">
        <v>0</v>
      </c>
      <c r="J59">
        <v>17346</v>
      </c>
      <c r="K59">
        <v>0</v>
      </c>
      <c r="L59">
        <v>17346</v>
      </c>
      <c r="M59">
        <v>0</v>
      </c>
      <c r="N59">
        <v>25</v>
      </c>
      <c r="O59">
        <v>0</v>
      </c>
      <c r="P59">
        <v>17321</v>
      </c>
      <c r="Q59">
        <v>0</v>
      </c>
      <c r="R59"/>
      <c r="S59"/>
      <c r="T59"/>
      <c r="U59"/>
      <c r="V59"/>
      <c r="W59"/>
      <c r="X59"/>
      <c r="Y59">
        <v>5869.39892578125</v>
      </c>
      <c r="Z59"/>
      <c r="AA59"/>
      <c r="AB59"/>
      <c r="AC59"/>
      <c r="AD59"/>
      <c r="AE59"/>
      <c r="AF59"/>
      <c r="AG59"/>
      <c r="AH59"/>
      <c r="AI59"/>
      <c r="AJ59"/>
      <c r="AK59"/>
      <c r="AL59"/>
      <c r="AM59">
        <v>0</v>
      </c>
      <c r="AN59">
        <v>4637.5671586333901</v>
      </c>
      <c r="AO59">
        <v>4637.5671586333801</v>
      </c>
      <c r="AP59"/>
      <c r="AQ59"/>
      <c r="AR59"/>
      <c r="AS59"/>
      <c r="AT59">
        <v>9.2854358255863204E-2</v>
      </c>
      <c r="AU59">
        <v>0</v>
      </c>
      <c r="AV59"/>
      <c r="AW59"/>
      <c r="AX59"/>
      <c r="AY59"/>
      <c r="AZ59"/>
      <c r="BA59"/>
      <c r="BB59"/>
      <c r="BC59"/>
      <c r="BD59"/>
      <c r="BE59"/>
      <c r="BF59"/>
      <c r="BG59"/>
    </row>
    <row r="60" spans="2:59">
      <c r="B60" t="s">
        <v>173</v>
      </c>
      <c r="C60" t="s">
        <v>222</v>
      </c>
      <c r="D60" t="s">
        <v>205</v>
      </c>
      <c r="E60" s="106">
        <v>7.6865371704101602</v>
      </c>
      <c r="F60" s="106">
        <f t="shared" si="0"/>
        <v>10.84748840332032</v>
      </c>
      <c r="G60" s="106">
        <f t="shared" si="1"/>
        <v>5.2098360061645597</v>
      </c>
      <c r="H60">
        <v>2.7118721008300799</v>
      </c>
      <c r="I60">
        <v>1.3024590015411399</v>
      </c>
      <c r="J60">
        <v>17769</v>
      </c>
      <c r="K60">
        <v>29</v>
      </c>
      <c r="L60">
        <v>17740</v>
      </c>
      <c r="M60">
        <v>0</v>
      </c>
      <c r="N60">
        <v>29</v>
      </c>
      <c r="O60">
        <v>0</v>
      </c>
      <c r="P60">
        <v>17740</v>
      </c>
      <c r="Q60">
        <v>0</v>
      </c>
      <c r="R60"/>
      <c r="S60"/>
      <c r="T60"/>
      <c r="U60"/>
      <c r="V60"/>
      <c r="W60"/>
      <c r="X60"/>
      <c r="Y60">
        <v>7757.07080078125</v>
      </c>
      <c r="Z60"/>
      <c r="AA60"/>
      <c r="AB60" t="s">
        <v>246</v>
      </c>
      <c r="AC60"/>
      <c r="AD60"/>
      <c r="AE60"/>
      <c r="AF60"/>
      <c r="AG60"/>
      <c r="AH60">
        <v>100</v>
      </c>
      <c r="AI60"/>
      <c r="AJ60"/>
      <c r="AK60">
        <v>105.16173636940201</v>
      </c>
      <c r="AL60">
        <v>94.838263630597694</v>
      </c>
      <c r="AM60">
        <v>8892.7753232758605</v>
      </c>
      <c r="AN60">
        <v>5456.16032813931</v>
      </c>
      <c r="AO60">
        <v>5461.76907566922</v>
      </c>
      <c r="AP60"/>
      <c r="AQ60"/>
      <c r="AR60"/>
      <c r="AS60"/>
      <c r="AT60">
        <v>2.3003010749816899</v>
      </c>
      <c r="AU60">
        <v>1.5871105194091799</v>
      </c>
      <c r="AV60"/>
      <c r="AW60"/>
      <c r="AX60"/>
      <c r="AY60"/>
      <c r="AZ60"/>
      <c r="BA60"/>
      <c r="BB60"/>
      <c r="BC60"/>
      <c r="BD60"/>
      <c r="BE60"/>
      <c r="BF60">
        <v>102.358508990104</v>
      </c>
      <c r="BG60">
        <v>97.6414910098961</v>
      </c>
    </row>
    <row r="61" spans="2:59">
      <c r="B61" t="s">
        <v>173</v>
      </c>
      <c r="C61" t="s">
        <v>222</v>
      </c>
      <c r="D61" t="s">
        <v>246</v>
      </c>
      <c r="E61" s="106">
        <v>0</v>
      </c>
      <c r="F61" s="106">
        <f t="shared" si="0"/>
        <v>0.79351752996444802</v>
      </c>
      <c r="G61" s="106">
        <f t="shared" si="1"/>
        <v>0</v>
      </c>
      <c r="H61">
        <v>0.19837938249111201</v>
      </c>
      <c r="I61">
        <v>0</v>
      </c>
      <c r="J61">
        <v>17769</v>
      </c>
      <c r="K61">
        <v>0</v>
      </c>
      <c r="L61">
        <v>17769</v>
      </c>
      <c r="M61">
        <v>0</v>
      </c>
      <c r="N61">
        <v>29</v>
      </c>
      <c r="O61">
        <v>0</v>
      </c>
      <c r="P61">
        <v>17740</v>
      </c>
      <c r="Q61">
        <v>0</v>
      </c>
      <c r="R61"/>
      <c r="S61"/>
      <c r="T61"/>
      <c r="U61"/>
      <c r="V61"/>
      <c r="W61"/>
      <c r="X61"/>
      <c r="Y61">
        <v>5869.39892578125</v>
      </c>
      <c r="Z61"/>
      <c r="AA61"/>
      <c r="AB61"/>
      <c r="AC61"/>
      <c r="AD61"/>
      <c r="AE61"/>
      <c r="AF61"/>
      <c r="AG61"/>
      <c r="AH61"/>
      <c r="AI61"/>
      <c r="AJ61"/>
      <c r="AK61"/>
      <c r="AL61"/>
      <c r="AM61">
        <v>0</v>
      </c>
      <c r="AN61">
        <v>4532.6376831116504</v>
      </c>
      <c r="AO61">
        <v>4532.6376831116704</v>
      </c>
      <c r="AP61"/>
      <c r="AQ61"/>
      <c r="AR61"/>
      <c r="AS61"/>
      <c r="AT61">
        <v>9.0643830597400707E-2</v>
      </c>
      <c r="AU61">
        <v>0</v>
      </c>
      <c r="AV61"/>
      <c r="AW61"/>
      <c r="AX61"/>
      <c r="AY61"/>
      <c r="AZ61"/>
      <c r="BA61"/>
      <c r="BB61"/>
      <c r="BC61"/>
      <c r="BD61"/>
      <c r="BE61"/>
      <c r="BF61"/>
      <c r="BG61"/>
    </row>
    <row r="62" spans="2:59">
      <c r="B62" t="s">
        <v>174</v>
      </c>
      <c r="C62" t="s">
        <v>223</v>
      </c>
      <c r="D62" t="s">
        <v>205</v>
      </c>
      <c r="E62" s="106">
        <v>3.0261289596557601</v>
      </c>
      <c r="F62" s="106">
        <f t="shared" si="0"/>
        <v>5.0933370590209996</v>
      </c>
      <c r="G62" s="106">
        <f t="shared" si="1"/>
        <v>1.612432360649108</v>
      </c>
      <c r="H62">
        <v>1.2733342647552499</v>
      </c>
      <c r="I62">
        <v>0.403108090162277</v>
      </c>
      <c r="J62">
        <v>18667</v>
      </c>
      <c r="K62">
        <v>12</v>
      </c>
      <c r="L62">
        <v>18655</v>
      </c>
      <c r="M62">
        <v>0</v>
      </c>
      <c r="N62">
        <v>12</v>
      </c>
      <c r="O62">
        <v>0</v>
      </c>
      <c r="P62">
        <v>18655</v>
      </c>
      <c r="Q62">
        <v>0</v>
      </c>
      <c r="R62"/>
      <c r="S62"/>
      <c r="T62"/>
      <c r="U62"/>
      <c r="V62"/>
      <c r="W62"/>
      <c r="X62"/>
      <c r="Y62">
        <v>7757.07080078125</v>
      </c>
      <c r="Z62"/>
      <c r="AA62"/>
      <c r="AB62" t="s">
        <v>246</v>
      </c>
      <c r="AC62"/>
      <c r="AD62"/>
      <c r="AE62"/>
      <c r="AF62"/>
      <c r="AG62"/>
      <c r="AH62">
        <v>100</v>
      </c>
      <c r="AI62"/>
      <c r="AJ62"/>
      <c r="AK62">
        <v>112.480321063494</v>
      </c>
      <c r="AL62">
        <v>87.519678936506196</v>
      </c>
      <c r="AM62">
        <v>8877.6340332031305</v>
      </c>
      <c r="AN62">
        <v>5363.2282379420303</v>
      </c>
      <c r="AO62">
        <v>5365.4874584671797</v>
      </c>
      <c r="AP62"/>
      <c r="AQ62"/>
      <c r="AR62"/>
      <c r="AS62"/>
      <c r="AT62">
        <v>0.99689602851867698</v>
      </c>
      <c r="AU62">
        <v>0.55833679437637296</v>
      </c>
      <c r="AV62"/>
      <c r="AW62"/>
      <c r="AX62"/>
      <c r="AY62"/>
      <c r="AZ62"/>
      <c r="BA62"/>
      <c r="BB62"/>
      <c r="BC62"/>
      <c r="BD62"/>
      <c r="BE62"/>
      <c r="BF62">
        <v>105.702541578672</v>
      </c>
      <c r="BG62">
        <v>94.297458421328201</v>
      </c>
    </row>
    <row r="63" spans="2:59">
      <c r="B63" t="s">
        <v>174</v>
      </c>
      <c r="C63" t="s">
        <v>223</v>
      </c>
      <c r="D63" t="s">
        <v>246</v>
      </c>
      <c r="E63" s="106">
        <v>0</v>
      </c>
      <c r="F63" s="106">
        <f t="shared" si="0"/>
        <v>0.75534123182296797</v>
      </c>
      <c r="G63" s="106">
        <f t="shared" si="1"/>
        <v>0</v>
      </c>
      <c r="H63">
        <v>0.18883530795574199</v>
      </c>
      <c r="I63">
        <v>0</v>
      </c>
      <c r="J63">
        <v>18667</v>
      </c>
      <c r="K63">
        <v>0</v>
      </c>
      <c r="L63">
        <v>18667</v>
      </c>
      <c r="M63">
        <v>0</v>
      </c>
      <c r="N63">
        <v>12</v>
      </c>
      <c r="O63">
        <v>0</v>
      </c>
      <c r="P63">
        <v>18655</v>
      </c>
      <c r="Q63">
        <v>0</v>
      </c>
      <c r="R63"/>
      <c r="S63"/>
      <c r="T63"/>
      <c r="U63"/>
      <c r="V63"/>
      <c r="W63"/>
      <c r="X63"/>
      <c r="Y63">
        <v>5869.39892578125</v>
      </c>
      <c r="Z63"/>
      <c r="AA63"/>
      <c r="AB63"/>
      <c r="AC63"/>
      <c r="AD63"/>
      <c r="AE63"/>
      <c r="AF63"/>
      <c r="AG63"/>
      <c r="AH63"/>
      <c r="AI63"/>
      <c r="AJ63"/>
      <c r="AK63"/>
      <c r="AL63"/>
      <c r="AM63">
        <v>0</v>
      </c>
      <c r="AN63">
        <v>4492.1670508456</v>
      </c>
      <c r="AO63">
        <v>4492.16705084559</v>
      </c>
      <c r="AP63"/>
      <c r="AQ63"/>
      <c r="AR63"/>
      <c r="AS63"/>
      <c r="AT63">
        <v>8.6283132433891296E-2</v>
      </c>
      <c r="AU63">
        <v>0</v>
      </c>
      <c r="AV63"/>
      <c r="AW63"/>
      <c r="AX63"/>
      <c r="AY63"/>
      <c r="AZ63"/>
      <c r="BA63"/>
      <c r="BB63"/>
      <c r="BC63"/>
      <c r="BD63"/>
      <c r="BE63"/>
      <c r="BF63"/>
      <c r="BG63"/>
    </row>
    <row r="64" spans="2:59">
      <c r="B64" t="s">
        <v>175</v>
      </c>
      <c r="C64" t="s">
        <v>224</v>
      </c>
      <c r="D64" t="s">
        <v>205</v>
      </c>
      <c r="E64" s="106">
        <v>4.1202072143554602</v>
      </c>
      <c r="F64" s="106">
        <f t="shared" si="0"/>
        <v>6.4155154228210396</v>
      </c>
      <c r="G64" s="106">
        <f t="shared" si="1"/>
        <v>2.4515733718872079</v>
      </c>
      <c r="H64">
        <v>1.6038788557052599</v>
      </c>
      <c r="I64">
        <v>0.61289334297180198</v>
      </c>
      <c r="J64">
        <v>19425</v>
      </c>
      <c r="K64">
        <v>17</v>
      </c>
      <c r="L64">
        <v>19408</v>
      </c>
      <c r="M64">
        <v>0</v>
      </c>
      <c r="N64">
        <v>17</v>
      </c>
      <c r="O64">
        <v>0</v>
      </c>
      <c r="P64">
        <v>19408</v>
      </c>
      <c r="Q64">
        <v>0</v>
      </c>
      <c r="R64"/>
      <c r="S64"/>
      <c r="T64"/>
      <c r="U64"/>
      <c r="V64"/>
      <c r="W64"/>
      <c r="X64"/>
      <c r="Y64">
        <v>7757.07080078125</v>
      </c>
      <c r="Z64"/>
      <c r="AA64"/>
      <c r="AB64" t="s">
        <v>246</v>
      </c>
      <c r="AC64"/>
      <c r="AD64"/>
      <c r="AE64"/>
      <c r="AF64"/>
      <c r="AG64"/>
      <c r="AH64">
        <v>100</v>
      </c>
      <c r="AI64"/>
      <c r="AJ64"/>
      <c r="AK64">
        <v>108.808587260455</v>
      </c>
      <c r="AL64">
        <v>91.1914127395451</v>
      </c>
      <c r="AM64">
        <v>9076.0453527114005</v>
      </c>
      <c r="AN64">
        <v>5473.8094355621697</v>
      </c>
      <c r="AO64">
        <v>5476.9619714999299</v>
      </c>
      <c r="AP64"/>
      <c r="AQ64"/>
      <c r="AR64"/>
      <c r="AS64"/>
      <c r="AT64">
        <v>1.30049896240234</v>
      </c>
      <c r="AU64">
        <v>0.80002969503402699</v>
      </c>
      <c r="AV64"/>
      <c r="AW64"/>
      <c r="AX64"/>
      <c r="AY64"/>
      <c r="AZ64"/>
      <c r="BA64"/>
      <c r="BB64"/>
      <c r="BC64"/>
      <c r="BD64"/>
      <c r="BE64"/>
      <c r="BF64">
        <v>104.024850313071</v>
      </c>
      <c r="BG64">
        <v>95.975149686929299</v>
      </c>
    </row>
    <row r="65" spans="2:59">
      <c r="B65" t="s">
        <v>175</v>
      </c>
      <c r="C65" t="s">
        <v>224</v>
      </c>
      <c r="D65" t="s">
        <v>246</v>
      </c>
      <c r="E65" s="106">
        <v>0</v>
      </c>
      <c r="F65" s="106">
        <f t="shared" si="0"/>
        <v>0.72586411237716797</v>
      </c>
      <c r="G65" s="106">
        <f t="shared" si="1"/>
        <v>0</v>
      </c>
      <c r="H65">
        <v>0.18146602809429199</v>
      </c>
      <c r="I65">
        <v>0</v>
      </c>
      <c r="J65">
        <v>19425</v>
      </c>
      <c r="K65">
        <v>0</v>
      </c>
      <c r="L65">
        <v>19425</v>
      </c>
      <c r="M65">
        <v>0</v>
      </c>
      <c r="N65">
        <v>17</v>
      </c>
      <c r="O65">
        <v>0</v>
      </c>
      <c r="P65">
        <v>19408</v>
      </c>
      <c r="Q65">
        <v>0</v>
      </c>
      <c r="R65"/>
      <c r="S65"/>
      <c r="T65"/>
      <c r="U65"/>
      <c r="V65"/>
      <c r="W65"/>
      <c r="X65"/>
      <c r="Y65">
        <v>5869.39892578125</v>
      </c>
      <c r="Z65"/>
      <c r="AA65"/>
      <c r="AB65"/>
      <c r="AC65"/>
      <c r="AD65"/>
      <c r="AE65"/>
      <c r="AF65"/>
      <c r="AG65"/>
      <c r="AH65"/>
      <c r="AI65"/>
      <c r="AJ65"/>
      <c r="AK65"/>
      <c r="AL65"/>
      <c r="AM65">
        <v>0</v>
      </c>
      <c r="AN65">
        <v>4523.4542228849896</v>
      </c>
      <c r="AO65">
        <v>4523.4542228849696</v>
      </c>
      <c r="AP65"/>
      <c r="AQ65"/>
      <c r="AR65"/>
      <c r="AS65"/>
      <c r="AT65">
        <v>8.2916088402271299E-2</v>
      </c>
      <c r="AU65">
        <v>0</v>
      </c>
      <c r="AV65"/>
      <c r="AW65"/>
      <c r="AX65"/>
      <c r="AY65"/>
      <c r="AZ65"/>
      <c r="BA65"/>
      <c r="BB65"/>
      <c r="BC65"/>
      <c r="BD65"/>
      <c r="BE65"/>
      <c r="BF65"/>
      <c r="BG65"/>
    </row>
    <row r="66" spans="2:59">
      <c r="B66" t="s">
        <v>176</v>
      </c>
      <c r="C66" t="s">
        <v>225</v>
      </c>
      <c r="D66" t="s">
        <v>205</v>
      </c>
      <c r="E66" s="106">
        <v>5.9089435577392599</v>
      </c>
      <c r="F66" s="106">
        <f t="shared" si="0"/>
        <v>8.9073200225830007</v>
      </c>
      <c r="G66" s="106">
        <f t="shared" si="1"/>
        <v>3.674195528030396</v>
      </c>
      <c r="H66">
        <v>2.2268300056457502</v>
      </c>
      <c r="I66">
        <v>0.91854888200759899</v>
      </c>
      <c r="J66">
        <v>15938</v>
      </c>
      <c r="K66">
        <v>20</v>
      </c>
      <c r="L66">
        <v>15918</v>
      </c>
      <c r="M66">
        <v>0</v>
      </c>
      <c r="N66">
        <v>20</v>
      </c>
      <c r="O66">
        <v>0</v>
      </c>
      <c r="P66">
        <v>15918</v>
      </c>
      <c r="Q66">
        <v>0</v>
      </c>
      <c r="R66"/>
      <c r="S66"/>
      <c r="T66"/>
      <c r="U66"/>
      <c r="V66"/>
      <c r="W66"/>
      <c r="X66"/>
      <c r="Y66">
        <v>7757.07080078125</v>
      </c>
      <c r="Z66"/>
      <c r="AA66"/>
      <c r="AB66" t="s">
        <v>246</v>
      </c>
      <c r="AC66"/>
      <c r="AD66"/>
      <c r="AE66"/>
      <c r="AF66"/>
      <c r="AG66"/>
      <c r="AH66">
        <v>100</v>
      </c>
      <c r="AI66"/>
      <c r="AJ66"/>
      <c r="AK66">
        <v>107.486003719511</v>
      </c>
      <c r="AL66">
        <v>92.513996280489394</v>
      </c>
      <c r="AM66">
        <v>10215.144628906201</v>
      </c>
      <c r="AN66">
        <v>6373.3164324155896</v>
      </c>
      <c r="AO66">
        <v>6378.1373989063504</v>
      </c>
      <c r="AP66"/>
      <c r="AQ66"/>
      <c r="AR66"/>
      <c r="AS66"/>
      <c r="AT66">
        <v>1.83241856098175</v>
      </c>
      <c r="AU66">
        <v>1.1712957620620701</v>
      </c>
      <c r="AV66"/>
      <c r="AW66"/>
      <c r="AX66"/>
      <c r="AY66"/>
      <c r="AZ66"/>
      <c r="BA66"/>
      <c r="BB66"/>
      <c r="BC66"/>
      <c r="BD66"/>
      <c r="BE66"/>
      <c r="BF66">
        <v>103.420499224376</v>
      </c>
      <c r="BG66">
        <v>96.579500775624297</v>
      </c>
    </row>
    <row r="67" spans="2:59">
      <c r="B67" t="s">
        <v>176</v>
      </c>
      <c r="C67" t="s">
        <v>225</v>
      </c>
      <c r="D67" t="s">
        <v>246</v>
      </c>
      <c r="E67" s="106">
        <v>0</v>
      </c>
      <c r="F67" s="106">
        <f t="shared" ref="F67:F73" si="2">H67*4</f>
        <v>0.88468748331070002</v>
      </c>
      <c r="G67" s="106">
        <f t="shared" ref="G67:G73" si="3">I67*4</f>
        <v>0</v>
      </c>
      <c r="H67">
        <v>0.221171870827675</v>
      </c>
      <c r="I67">
        <v>0</v>
      </c>
      <c r="J67">
        <v>15938</v>
      </c>
      <c r="K67">
        <v>0</v>
      </c>
      <c r="L67">
        <v>15938</v>
      </c>
      <c r="M67">
        <v>0</v>
      </c>
      <c r="N67">
        <v>20</v>
      </c>
      <c r="O67">
        <v>0</v>
      </c>
      <c r="P67">
        <v>15918</v>
      </c>
      <c r="Q67">
        <v>0</v>
      </c>
      <c r="R67"/>
      <c r="S67"/>
      <c r="T67"/>
      <c r="U67"/>
      <c r="V67"/>
      <c r="W67"/>
      <c r="X67"/>
      <c r="Y67">
        <v>5869.39892578125</v>
      </c>
      <c r="Z67"/>
      <c r="AA67"/>
      <c r="AB67"/>
      <c r="AC67"/>
      <c r="AD67"/>
      <c r="AE67"/>
      <c r="AF67"/>
      <c r="AG67"/>
      <c r="AH67"/>
      <c r="AI67"/>
      <c r="AJ67"/>
      <c r="AK67"/>
      <c r="AL67"/>
      <c r="AM67">
        <v>0</v>
      </c>
      <c r="AN67">
        <v>4999.2382688116604</v>
      </c>
      <c r="AO67">
        <v>4999.2382688116604</v>
      </c>
      <c r="AP67"/>
      <c r="AQ67"/>
      <c r="AR67"/>
      <c r="AS67"/>
      <c r="AT67">
        <v>0.101057685911655</v>
      </c>
      <c r="AU67">
        <v>0</v>
      </c>
      <c r="AV67"/>
      <c r="AW67"/>
      <c r="AX67"/>
      <c r="AY67"/>
      <c r="AZ67"/>
      <c r="BA67"/>
      <c r="BB67"/>
      <c r="BC67"/>
      <c r="BD67"/>
      <c r="BE67"/>
      <c r="BF67"/>
      <c r="BG67"/>
    </row>
    <row r="68" spans="2:59">
      <c r="B68" t="s">
        <v>247</v>
      </c>
      <c r="C68" t="s">
        <v>7</v>
      </c>
      <c r="D68" t="s">
        <v>205</v>
      </c>
      <c r="E68" s="106">
        <v>0</v>
      </c>
      <c r="F68" s="106">
        <f t="shared" si="2"/>
        <v>0.89004904031753596</v>
      </c>
      <c r="G68" s="106">
        <f t="shared" si="3"/>
        <v>0</v>
      </c>
      <c r="H68">
        <v>0.22251226007938399</v>
      </c>
      <c r="I68">
        <v>0</v>
      </c>
      <c r="J68">
        <v>15842</v>
      </c>
      <c r="K68">
        <v>0</v>
      </c>
      <c r="L68">
        <v>15842</v>
      </c>
      <c r="M68">
        <v>0</v>
      </c>
      <c r="N68">
        <v>0</v>
      </c>
      <c r="O68">
        <v>0</v>
      </c>
      <c r="P68">
        <v>15842</v>
      </c>
      <c r="Q68">
        <v>0</v>
      </c>
      <c r="R68"/>
      <c r="S68"/>
      <c r="T68"/>
      <c r="U68"/>
      <c r="V68"/>
      <c r="W68"/>
      <c r="X68"/>
      <c r="Y68">
        <v>7757.07080078125</v>
      </c>
      <c r="Z68"/>
      <c r="AA68"/>
      <c r="AB68" t="s">
        <v>246</v>
      </c>
      <c r="AC68"/>
      <c r="AD68"/>
      <c r="AE68"/>
      <c r="AF68"/>
      <c r="AG68"/>
      <c r="AH68"/>
      <c r="AI68"/>
      <c r="AJ68"/>
      <c r="AK68"/>
      <c r="AL68"/>
      <c r="AM68">
        <v>0</v>
      </c>
      <c r="AN68">
        <v>5480.7215233277702</v>
      </c>
      <c r="AO68">
        <v>5480.7215233278002</v>
      </c>
      <c r="AP68"/>
      <c r="AQ68"/>
      <c r="AR68"/>
      <c r="AS68"/>
      <c r="AT68">
        <v>0.101670108735561</v>
      </c>
      <c r="AU68">
        <v>0</v>
      </c>
      <c r="AV68"/>
      <c r="AW68"/>
      <c r="AX68"/>
      <c r="AY68"/>
      <c r="AZ68"/>
      <c r="BA68"/>
      <c r="BB68"/>
      <c r="BC68"/>
      <c r="BD68"/>
      <c r="BE68"/>
      <c r="BF68"/>
      <c r="BG68"/>
    </row>
    <row r="69" spans="2:59">
      <c r="B69" t="s">
        <v>247</v>
      </c>
      <c r="C69" t="s">
        <v>7</v>
      </c>
      <c r="D69" t="s">
        <v>246</v>
      </c>
      <c r="E69" s="106">
        <v>0</v>
      </c>
      <c r="F69" s="106">
        <f t="shared" si="2"/>
        <v>0.89004904031753596</v>
      </c>
      <c r="G69" s="106">
        <f t="shared" si="3"/>
        <v>0</v>
      </c>
      <c r="H69">
        <v>0.22251226007938399</v>
      </c>
      <c r="I69">
        <v>0</v>
      </c>
      <c r="J69">
        <v>15842</v>
      </c>
      <c r="K69">
        <v>0</v>
      </c>
      <c r="L69">
        <v>15842</v>
      </c>
      <c r="M69">
        <v>0</v>
      </c>
      <c r="N69">
        <v>0</v>
      </c>
      <c r="O69">
        <v>0</v>
      </c>
      <c r="P69">
        <v>15842</v>
      </c>
      <c r="Q69">
        <v>0</v>
      </c>
      <c r="R69"/>
      <c r="S69"/>
      <c r="T69"/>
      <c r="U69"/>
      <c r="V69"/>
      <c r="W69"/>
      <c r="X69"/>
      <c r="Y69">
        <v>5869.39892578125</v>
      </c>
      <c r="Z69"/>
      <c r="AA69"/>
      <c r="AB69"/>
      <c r="AC69"/>
      <c r="AD69"/>
      <c r="AE69"/>
      <c r="AF69"/>
      <c r="AG69"/>
      <c r="AH69"/>
      <c r="AI69"/>
      <c r="AJ69"/>
      <c r="AK69"/>
      <c r="AL69"/>
      <c r="AM69">
        <v>0</v>
      </c>
      <c r="AN69">
        <v>4596.9872265846898</v>
      </c>
      <c r="AO69">
        <v>4596.9872265846998</v>
      </c>
      <c r="AP69"/>
      <c r="AQ69"/>
      <c r="AR69"/>
      <c r="AS69"/>
      <c r="AT69">
        <v>0.101670108735561</v>
      </c>
      <c r="AU69">
        <v>0</v>
      </c>
      <c r="AV69"/>
      <c r="AW69"/>
      <c r="AX69"/>
      <c r="AY69"/>
      <c r="AZ69"/>
      <c r="BA69"/>
      <c r="BB69"/>
      <c r="BC69"/>
      <c r="BD69"/>
      <c r="BE69"/>
      <c r="BF69"/>
      <c r="BG69"/>
    </row>
    <row r="70" spans="2:59">
      <c r="B70" t="s">
        <v>248</v>
      </c>
      <c r="C70"/>
      <c r="D70" t="s">
        <v>240</v>
      </c>
      <c r="E70" s="106">
        <v>18226.165625000001</v>
      </c>
      <c r="F70" s="106">
        <f t="shared" si="2"/>
        <v>18743.564453125</v>
      </c>
      <c r="G70" s="106">
        <f t="shared" si="3"/>
        <v>17760.060546875</v>
      </c>
      <c r="H70">
        <v>4685.89111328125</v>
      </c>
      <c r="I70">
        <v>4440.01513671875</v>
      </c>
      <c r="J70">
        <v>16687</v>
      </c>
      <c r="K70">
        <v>16340</v>
      </c>
      <c r="L70">
        <v>347</v>
      </c>
      <c r="M70">
        <v>10</v>
      </c>
      <c r="N70">
        <v>16330</v>
      </c>
      <c r="O70">
        <v>0</v>
      </c>
      <c r="P70">
        <v>347</v>
      </c>
      <c r="Q70">
        <v>0.70523352246733895</v>
      </c>
      <c r="R70"/>
      <c r="S70"/>
      <c r="T70"/>
      <c r="U70"/>
      <c r="V70"/>
      <c r="W70"/>
      <c r="X70"/>
      <c r="Y70">
        <v>7757.07080078125</v>
      </c>
      <c r="Z70"/>
      <c r="AA70"/>
      <c r="AB70" t="s">
        <v>242</v>
      </c>
      <c r="AC70">
        <v>6461.0393741302596</v>
      </c>
      <c r="AD70"/>
      <c r="AE70"/>
      <c r="AF70">
        <v>10548.062100856199</v>
      </c>
      <c r="AG70">
        <v>2374.0166474043199</v>
      </c>
      <c r="AH70">
        <v>99.984525009178896</v>
      </c>
      <c r="AI70"/>
      <c r="AJ70"/>
      <c r="AK70">
        <v>99.994312420786898</v>
      </c>
      <c r="AL70">
        <v>99.974737597571007</v>
      </c>
      <c r="AM70">
        <v>10259.689854447999</v>
      </c>
      <c r="AN70">
        <v>5356.7341681488697</v>
      </c>
      <c r="AO70">
        <v>10157.7347023448</v>
      </c>
      <c r="AP70"/>
      <c r="AQ70"/>
      <c r="AR70"/>
      <c r="AS70"/>
      <c r="AT70">
        <v>4620.75927734375</v>
      </c>
      <c r="AU70">
        <v>4495.64892578125</v>
      </c>
      <c r="AV70"/>
      <c r="AW70"/>
      <c r="AX70"/>
      <c r="AY70"/>
      <c r="AZ70"/>
      <c r="BA70"/>
      <c r="BB70">
        <v>8518.2206239183397</v>
      </c>
      <c r="BC70">
        <v>4403.8581243421904</v>
      </c>
      <c r="BD70"/>
      <c r="BE70"/>
      <c r="BF70">
        <v>99.989451450990003</v>
      </c>
      <c r="BG70">
        <v>99.979598567367802</v>
      </c>
    </row>
    <row r="71" spans="2:59">
      <c r="B71" t="s">
        <v>248</v>
      </c>
      <c r="C71"/>
      <c r="D71" t="s">
        <v>242</v>
      </c>
      <c r="E71" s="106">
        <v>2.8209341049194401</v>
      </c>
      <c r="F71" s="106">
        <f t="shared" si="2"/>
        <v>4.9699282646179199</v>
      </c>
      <c r="G71" s="106">
        <f t="shared" si="3"/>
        <v>1.4043318033218399</v>
      </c>
      <c r="H71">
        <v>1.24248206615448</v>
      </c>
      <c r="I71">
        <v>0.35108295083045998</v>
      </c>
      <c r="J71">
        <v>16687</v>
      </c>
      <c r="K71">
        <v>10</v>
      </c>
      <c r="L71">
        <v>16677</v>
      </c>
      <c r="M71">
        <v>10</v>
      </c>
      <c r="N71">
        <v>16330</v>
      </c>
      <c r="O71">
        <v>0</v>
      </c>
      <c r="P71">
        <v>347</v>
      </c>
      <c r="Q71">
        <v>0.70523352246733895</v>
      </c>
      <c r="R71"/>
      <c r="S71"/>
      <c r="T71"/>
      <c r="U71"/>
      <c r="V71"/>
      <c r="W71"/>
      <c r="X71"/>
      <c r="Y71">
        <v>5869.39892578125</v>
      </c>
      <c r="Z71"/>
      <c r="AA71"/>
      <c r="AB71"/>
      <c r="AC71"/>
      <c r="AD71"/>
      <c r="AE71"/>
      <c r="AF71"/>
      <c r="AG71"/>
      <c r="AH71"/>
      <c r="AI71"/>
      <c r="AJ71"/>
      <c r="AK71"/>
      <c r="AL71"/>
      <c r="AM71">
        <v>6209.6936523437498</v>
      </c>
      <c r="AN71">
        <v>5233.6057820616097</v>
      </c>
      <c r="AO71">
        <v>5234.1907211580801</v>
      </c>
      <c r="AP71"/>
      <c r="AQ71"/>
      <c r="AR71"/>
      <c r="AS71"/>
      <c r="AT71">
        <v>0.95322364568710305</v>
      </c>
      <c r="AU71">
        <v>0.50455158948898304</v>
      </c>
      <c r="AV71"/>
      <c r="AW71"/>
      <c r="AX71"/>
      <c r="AY71"/>
      <c r="AZ71"/>
      <c r="BA71"/>
      <c r="BB71"/>
      <c r="BC71"/>
      <c r="BD71"/>
      <c r="BE71"/>
      <c r="BF71"/>
      <c r="BG71"/>
    </row>
    <row r="72" spans="2:59">
      <c r="B72" t="s">
        <v>249</v>
      </c>
      <c r="C72"/>
      <c r="D72" t="s">
        <v>240</v>
      </c>
      <c r="E72" s="106">
        <v>0.81635560989379796</v>
      </c>
      <c r="F72" s="106">
        <f t="shared" si="2"/>
        <v>2.1639244556427002</v>
      </c>
      <c r="G72" s="106">
        <f t="shared" si="3"/>
        <v>0.1937355995178224</v>
      </c>
      <c r="H72">
        <v>0.54098111391067505</v>
      </c>
      <c r="I72">
        <v>4.8433899879455601E-2</v>
      </c>
      <c r="J72">
        <v>17295</v>
      </c>
      <c r="K72">
        <v>3</v>
      </c>
      <c r="L72">
        <v>17292</v>
      </c>
      <c r="M72">
        <v>3</v>
      </c>
      <c r="N72">
        <v>0</v>
      </c>
      <c r="O72">
        <v>17238</v>
      </c>
      <c r="P72">
        <v>54</v>
      </c>
      <c r="Q72">
        <v>0.20408891048317901</v>
      </c>
      <c r="R72"/>
      <c r="S72"/>
      <c r="T72"/>
      <c r="U72"/>
      <c r="V72"/>
      <c r="W72"/>
      <c r="X72"/>
      <c r="Y72">
        <v>7757.07080078125</v>
      </c>
      <c r="Z72"/>
      <c r="AA72"/>
      <c r="AB72" t="s">
        <v>242</v>
      </c>
      <c r="AC72" s="171">
        <v>3.00693191543272E-5</v>
      </c>
      <c r="AD72"/>
      <c r="AE72"/>
      <c r="AF72" s="171">
        <v>6.6380708710570506E-5</v>
      </c>
      <c r="AG72">
        <v>0</v>
      </c>
      <c r="AH72">
        <v>3.0068415017559598E-3</v>
      </c>
      <c r="AI72"/>
      <c r="AJ72"/>
      <c r="AK72">
        <v>6.6377620954770197E-3</v>
      </c>
      <c r="AL72">
        <v>0</v>
      </c>
      <c r="AM72">
        <v>8279.94921875</v>
      </c>
      <c r="AN72">
        <v>6624.1324040459003</v>
      </c>
      <c r="AO72">
        <v>6624.4196229209501</v>
      </c>
      <c r="AP72"/>
      <c r="AQ72"/>
      <c r="AR72"/>
      <c r="AS72"/>
      <c r="AT72">
        <v>0.34942182898521401</v>
      </c>
      <c r="AU72">
        <v>0.106053791940212</v>
      </c>
      <c r="AV72"/>
      <c r="AW72"/>
      <c r="AX72"/>
      <c r="AY72"/>
      <c r="AZ72"/>
      <c r="BA72"/>
      <c r="BB72" s="171">
        <v>4.8011489357651899E-5</v>
      </c>
      <c r="BC72" s="171">
        <v>1.21271489510026E-5</v>
      </c>
      <c r="BD72"/>
      <c r="BE72"/>
      <c r="BF72">
        <v>4.80095062518659E-3</v>
      </c>
      <c r="BG72">
        <v>1.2127323783253301E-3</v>
      </c>
    </row>
    <row r="73" spans="2:59">
      <c r="B73" t="s">
        <v>249</v>
      </c>
      <c r="C73"/>
      <c r="D73" t="s">
        <v>242</v>
      </c>
      <c r="E73" s="106">
        <v>27149.121875000001</v>
      </c>
      <c r="F73" s="106">
        <f t="shared" si="2"/>
        <v>28464.84765625</v>
      </c>
      <c r="G73" s="106">
        <f t="shared" si="3"/>
        <v>25945.47265625</v>
      </c>
      <c r="H73">
        <v>7116.2119140625</v>
      </c>
      <c r="I73">
        <v>6486.3681640625</v>
      </c>
      <c r="J73">
        <v>17295</v>
      </c>
      <c r="K73">
        <v>17241</v>
      </c>
      <c r="L73">
        <v>54</v>
      </c>
      <c r="M73">
        <v>3</v>
      </c>
      <c r="N73">
        <v>0</v>
      </c>
      <c r="O73">
        <v>17238</v>
      </c>
      <c r="P73">
        <v>54</v>
      </c>
      <c r="Q73">
        <v>0.20408891048317901</v>
      </c>
      <c r="R73"/>
      <c r="S73"/>
      <c r="T73"/>
      <c r="U73"/>
      <c r="V73"/>
      <c r="W73"/>
      <c r="X73"/>
      <c r="Y73">
        <v>5869.39892578125</v>
      </c>
      <c r="Z73"/>
      <c r="AA73"/>
      <c r="AB73"/>
      <c r="AC73"/>
      <c r="AD73"/>
      <c r="AE73"/>
      <c r="AF73"/>
      <c r="AG73"/>
      <c r="AH73"/>
      <c r="AI73"/>
      <c r="AJ73"/>
      <c r="AK73"/>
      <c r="AL73"/>
      <c r="AM73">
        <v>6506.1176678797101</v>
      </c>
      <c r="AN73">
        <v>4786.4049117476898</v>
      </c>
      <c r="AO73">
        <v>6500.7482264902301</v>
      </c>
      <c r="AP73"/>
      <c r="AQ73"/>
      <c r="AR73"/>
      <c r="AS73"/>
      <c r="AT73">
        <v>6950.41748046875</v>
      </c>
      <c r="AU73">
        <v>6631.3349609375</v>
      </c>
      <c r="AV73"/>
      <c r="AW73"/>
      <c r="AX73"/>
      <c r="AY73"/>
      <c r="AZ73"/>
      <c r="BA73"/>
      <c r="BB73"/>
      <c r="BC73"/>
      <c r="BD73"/>
      <c r="BE73"/>
      <c r="BF73"/>
      <c r="BG73"/>
    </row>
  </sheetData>
  <autoFilter ref="A1:BI1" xr:uid="{DCB42000-515F-4F4C-9CFE-00BE03AB384A}"/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373B-A5C6-AC46-9277-C22408EE8D64}">
  <dimension ref="A1:BF33"/>
  <sheetViews>
    <sheetView workbookViewId="0">
      <selection activeCell="A2" sqref="A2:A3"/>
    </sheetView>
  </sheetViews>
  <sheetFormatPr defaultColWidth="10.83203125" defaultRowHeight="15.5"/>
  <cols>
    <col min="1" max="1" width="10.83203125" style="38"/>
    <col min="2" max="6" width="10.83203125" style="170"/>
    <col min="7" max="16384" width="10.83203125" style="38"/>
  </cols>
  <sheetData>
    <row r="1" spans="1:58">
      <c r="A1" t="s">
        <v>38</v>
      </c>
      <c r="B1" s="106" t="s">
        <v>39</v>
      </c>
      <c r="C1" s="106" t="s">
        <v>40</v>
      </c>
      <c r="D1" s="166" t="s">
        <v>41</v>
      </c>
      <c r="E1" s="106" t="s">
        <v>42</v>
      </c>
      <c r="F1" s="106" t="s">
        <v>43</v>
      </c>
      <c r="G1" t="s">
        <v>44</v>
      </c>
      <c r="H1" t="s">
        <v>45</v>
      </c>
      <c r="I1" t="s">
        <v>46</v>
      </c>
      <c r="J1" t="s">
        <v>47</v>
      </c>
      <c r="K1" t="s">
        <v>48</v>
      </c>
      <c r="L1" t="s">
        <v>49</v>
      </c>
      <c r="M1" t="s">
        <v>50</v>
      </c>
      <c r="N1" t="s">
        <v>51</v>
      </c>
      <c r="O1" t="s">
        <v>52</v>
      </c>
      <c r="P1" t="s">
        <v>53</v>
      </c>
      <c r="Q1" t="s">
        <v>54</v>
      </c>
      <c r="R1" t="s">
        <v>55</v>
      </c>
      <c r="S1" t="s">
        <v>56</v>
      </c>
      <c r="T1" t="s">
        <v>57</v>
      </c>
      <c r="U1" t="s">
        <v>58</v>
      </c>
      <c r="V1" t="s">
        <v>59</v>
      </c>
      <c r="W1" t="s">
        <v>60</v>
      </c>
      <c r="X1" t="s">
        <v>61</v>
      </c>
      <c r="Y1" t="s">
        <v>62</v>
      </c>
      <c r="Z1" t="s">
        <v>63</v>
      </c>
      <c r="AA1" t="s">
        <v>64</v>
      </c>
      <c r="AB1" t="s">
        <v>65</v>
      </c>
      <c r="AC1" t="s">
        <v>66</v>
      </c>
      <c r="AD1" t="s">
        <v>67</v>
      </c>
      <c r="AE1" t="s">
        <v>68</v>
      </c>
      <c r="AF1" t="s">
        <v>69</v>
      </c>
      <c r="AG1" t="s">
        <v>70</v>
      </c>
      <c r="AH1" t="s">
        <v>71</v>
      </c>
      <c r="AI1" t="s">
        <v>72</v>
      </c>
      <c r="AJ1" t="s">
        <v>73</v>
      </c>
      <c r="AK1" t="s">
        <v>74</v>
      </c>
      <c r="AL1" t="s">
        <v>75</v>
      </c>
      <c r="AM1" t="s">
        <v>76</v>
      </c>
      <c r="AN1" t="s">
        <v>77</v>
      </c>
      <c r="AO1" t="s">
        <v>78</v>
      </c>
      <c r="AP1" t="s">
        <v>79</v>
      </c>
      <c r="AQ1" t="s">
        <v>80</v>
      </c>
      <c r="AR1" t="s">
        <v>81</v>
      </c>
      <c r="AS1" t="s">
        <v>82</v>
      </c>
      <c r="AT1" t="s">
        <v>83</v>
      </c>
      <c r="AU1" t="s">
        <v>84</v>
      </c>
      <c r="AV1" t="s">
        <v>85</v>
      </c>
      <c r="AW1" t="s">
        <v>86</v>
      </c>
      <c r="AX1" t="s">
        <v>87</v>
      </c>
      <c r="AY1" t="s">
        <v>88</v>
      </c>
      <c r="AZ1" t="s">
        <v>89</v>
      </c>
      <c r="BA1" t="s">
        <v>90</v>
      </c>
      <c r="BB1" t="s">
        <v>91</v>
      </c>
      <c r="BC1" t="s">
        <v>92</v>
      </c>
      <c r="BD1" t="s">
        <v>93</v>
      </c>
      <c r="BE1" t="s">
        <v>94</v>
      </c>
      <c r="BF1" t="s">
        <v>95</v>
      </c>
    </row>
    <row r="2" spans="1:58" s="120" customFormat="1">
      <c r="A2" t="s">
        <v>114</v>
      </c>
      <c r="B2" s="106" t="s">
        <v>212</v>
      </c>
      <c r="C2" s="106" t="s">
        <v>115</v>
      </c>
      <c r="D2" s="106">
        <v>35.343661499023398</v>
      </c>
      <c r="E2" s="106">
        <f t="shared" ref="E2:E33" si="0">G2*4</f>
        <v>41.287586212158402</v>
      </c>
      <c r="F2" s="106">
        <f t="shared" ref="F2:F33" si="1">H2*4</f>
        <v>29.407234191894521</v>
      </c>
      <c r="G2">
        <v>10.321896553039601</v>
      </c>
      <c r="H2">
        <v>7.3518085479736301</v>
      </c>
      <c r="I2">
        <v>18176</v>
      </c>
      <c r="J2">
        <v>136</v>
      </c>
      <c r="K2">
        <v>18040</v>
      </c>
      <c r="L2">
        <v>0</v>
      </c>
      <c r="M2">
        <v>0</v>
      </c>
      <c r="N2">
        <v>0</v>
      </c>
      <c r="O2">
        <v>0</v>
      </c>
      <c r="P2"/>
      <c r="Q2"/>
      <c r="R2"/>
      <c r="S2"/>
      <c r="T2"/>
      <c r="U2"/>
      <c r="V2"/>
      <c r="W2"/>
      <c r="X2">
        <v>4644.57080078125</v>
      </c>
      <c r="Y2"/>
      <c r="Z2"/>
      <c r="AA2"/>
      <c r="AB2"/>
      <c r="AC2"/>
      <c r="AD2"/>
      <c r="AE2"/>
      <c r="AF2"/>
      <c r="AG2"/>
      <c r="AH2"/>
      <c r="AI2"/>
      <c r="AJ2"/>
      <c r="AK2"/>
      <c r="AL2">
        <v>5915.8261575137903</v>
      </c>
      <c r="AM2">
        <v>3777.8882316234099</v>
      </c>
      <c r="AN2">
        <v>3793.8851263153601</v>
      </c>
      <c r="AO2"/>
      <c r="AP2"/>
      <c r="AQ2"/>
      <c r="AR2"/>
      <c r="AS2">
        <v>9.5938339233398402</v>
      </c>
      <c r="AT2">
        <v>8.0784835815429705</v>
      </c>
      <c r="AU2"/>
      <c r="AV2"/>
      <c r="AW2"/>
      <c r="AX2"/>
      <c r="AY2"/>
      <c r="AZ2"/>
      <c r="BA2"/>
      <c r="BB2"/>
      <c r="BC2"/>
      <c r="BD2"/>
      <c r="BE2"/>
      <c r="BF2"/>
    </row>
    <row r="3" spans="1:58" s="120" customFormat="1">
      <c r="A3" t="s">
        <v>96</v>
      </c>
      <c r="B3" s="106" t="s">
        <v>212</v>
      </c>
      <c r="C3" s="106" t="s">
        <v>97</v>
      </c>
      <c r="D3" s="106">
        <v>50.1604187011718</v>
      </c>
      <c r="E3" s="106">
        <f t="shared" si="0"/>
        <v>56.933567047119197</v>
      </c>
      <c r="F3" s="106">
        <f t="shared" si="1"/>
        <v>43.397006988525199</v>
      </c>
      <c r="G3">
        <v>14.233391761779799</v>
      </c>
      <c r="H3">
        <v>10.8492517471313</v>
      </c>
      <c r="I3">
        <v>19901</v>
      </c>
      <c r="J3">
        <v>211</v>
      </c>
      <c r="K3">
        <v>19690</v>
      </c>
      <c r="L3">
        <v>0</v>
      </c>
      <c r="M3">
        <v>211</v>
      </c>
      <c r="N3">
        <v>0</v>
      </c>
      <c r="O3">
        <v>19690</v>
      </c>
      <c r="P3">
        <v>0</v>
      </c>
      <c r="Q3"/>
      <c r="R3"/>
      <c r="S3"/>
      <c r="T3"/>
      <c r="U3"/>
      <c r="V3"/>
      <c r="W3"/>
      <c r="X3">
        <v>5280</v>
      </c>
      <c r="Y3"/>
      <c r="Z3"/>
      <c r="AA3"/>
      <c r="AB3"/>
      <c r="AC3"/>
      <c r="AD3"/>
      <c r="AE3"/>
      <c r="AF3"/>
      <c r="AG3"/>
      <c r="AH3"/>
      <c r="AI3"/>
      <c r="AJ3"/>
      <c r="AK3"/>
      <c r="AL3">
        <v>6184.5525585011801</v>
      </c>
      <c r="AM3">
        <v>4729.3045469920498</v>
      </c>
      <c r="AN3">
        <v>4744.7337882577503</v>
      </c>
      <c r="AO3"/>
      <c r="AP3"/>
      <c r="AQ3"/>
      <c r="AR3"/>
      <c r="AS3">
        <v>13.4037227630615</v>
      </c>
      <c r="AT3">
        <v>11.677121162414601</v>
      </c>
      <c r="AU3"/>
      <c r="AV3"/>
      <c r="AW3"/>
      <c r="AX3"/>
      <c r="AY3"/>
      <c r="AZ3"/>
      <c r="BA3"/>
      <c r="BB3"/>
      <c r="BC3"/>
      <c r="BD3"/>
      <c r="BE3"/>
      <c r="BF3"/>
    </row>
    <row r="4" spans="1:58" s="120" customFormat="1">
      <c r="A4" t="s">
        <v>116</v>
      </c>
      <c r="B4" s="106" t="s">
        <v>213</v>
      </c>
      <c r="C4" s="106" t="s">
        <v>115</v>
      </c>
      <c r="D4" s="106">
        <v>27.455209350585999</v>
      </c>
      <c r="E4" s="106">
        <f t="shared" si="0"/>
        <v>32.520168304443359</v>
      </c>
      <c r="F4" s="106">
        <f t="shared" si="1"/>
        <v>22.395696640014641</v>
      </c>
      <c r="G4">
        <v>8.1300420761108398</v>
      </c>
      <c r="H4">
        <v>5.5989241600036603</v>
      </c>
      <c r="I4">
        <v>19425</v>
      </c>
      <c r="J4">
        <v>113</v>
      </c>
      <c r="K4">
        <v>19312</v>
      </c>
      <c r="L4">
        <v>0</v>
      </c>
      <c r="M4">
        <v>0</v>
      </c>
      <c r="N4">
        <v>0</v>
      </c>
      <c r="O4">
        <v>0</v>
      </c>
      <c r="P4"/>
      <c r="Q4"/>
      <c r="R4"/>
      <c r="S4"/>
      <c r="T4"/>
      <c r="U4"/>
      <c r="V4"/>
      <c r="W4"/>
      <c r="X4">
        <v>4644.57080078125</v>
      </c>
      <c r="Y4"/>
      <c r="Z4"/>
      <c r="AA4"/>
      <c r="AB4"/>
      <c r="AC4"/>
      <c r="AD4"/>
      <c r="AE4"/>
      <c r="AF4"/>
      <c r="AG4"/>
      <c r="AH4"/>
      <c r="AI4"/>
      <c r="AJ4"/>
      <c r="AK4"/>
      <c r="AL4">
        <v>5944.6560382674197</v>
      </c>
      <c r="AM4">
        <v>3800.66810886032</v>
      </c>
      <c r="AN4">
        <v>3813.1402136748902</v>
      </c>
      <c r="AO4"/>
      <c r="AP4"/>
      <c r="AQ4"/>
      <c r="AR4"/>
      <c r="AS4">
        <v>7.5096726417541504</v>
      </c>
      <c r="AT4">
        <v>6.2182865142822301</v>
      </c>
      <c r="AU4"/>
      <c r="AV4"/>
      <c r="AW4"/>
      <c r="AX4"/>
      <c r="AY4"/>
      <c r="AZ4"/>
      <c r="BA4"/>
      <c r="BB4"/>
      <c r="BC4"/>
      <c r="BD4"/>
      <c r="BE4"/>
      <c r="BF4"/>
    </row>
    <row r="5" spans="1:58" s="120" customFormat="1">
      <c r="A5" t="s">
        <v>98</v>
      </c>
      <c r="B5" s="106" t="s">
        <v>213</v>
      </c>
      <c r="C5" s="106" t="s">
        <v>97</v>
      </c>
      <c r="D5" s="106">
        <v>43.832382202148395</v>
      </c>
      <c r="E5" s="106">
        <f t="shared" si="0"/>
        <v>50.650566101074403</v>
      </c>
      <c r="F5" s="106">
        <f t="shared" si="1"/>
        <v>37.024063110351563</v>
      </c>
      <c r="G5">
        <v>12.662641525268601</v>
      </c>
      <c r="H5">
        <v>9.2560157775878906</v>
      </c>
      <c r="I5">
        <v>17150</v>
      </c>
      <c r="J5">
        <v>159</v>
      </c>
      <c r="K5">
        <v>16991</v>
      </c>
      <c r="L5">
        <v>0</v>
      </c>
      <c r="M5">
        <v>0</v>
      </c>
      <c r="N5">
        <v>0</v>
      </c>
      <c r="O5">
        <v>0</v>
      </c>
      <c r="P5"/>
      <c r="Q5"/>
      <c r="R5"/>
      <c r="S5"/>
      <c r="T5"/>
      <c r="U5"/>
      <c r="V5"/>
      <c r="W5"/>
      <c r="X5">
        <v>5279.724609375</v>
      </c>
      <c r="Y5"/>
      <c r="Z5"/>
      <c r="AA5"/>
      <c r="AB5"/>
      <c r="AC5"/>
      <c r="AD5"/>
      <c r="AE5"/>
      <c r="AF5"/>
      <c r="AG5"/>
      <c r="AH5"/>
      <c r="AI5"/>
      <c r="AJ5"/>
      <c r="AK5"/>
      <c r="AL5">
        <v>6106.9013057684797</v>
      </c>
      <c r="AM5">
        <v>4671.4407770681</v>
      </c>
      <c r="AN5">
        <v>4684.7491283254703</v>
      </c>
      <c r="AO5"/>
      <c r="AP5"/>
      <c r="AQ5"/>
      <c r="AR5"/>
      <c r="AS5">
        <v>11.8274536132813</v>
      </c>
      <c r="AT5">
        <v>10.0893802642822</v>
      </c>
      <c r="AU5"/>
      <c r="AV5"/>
      <c r="AW5"/>
      <c r="AX5"/>
      <c r="AY5"/>
      <c r="AZ5"/>
      <c r="BA5"/>
      <c r="BB5"/>
      <c r="BC5"/>
      <c r="BD5"/>
      <c r="BE5"/>
      <c r="BF5"/>
    </row>
    <row r="6" spans="1:58" s="120" customFormat="1">
      <c r="A6" t="s">
        <v>117</v>
      </c>
      <c r="B6" s="106" t="s">
        <v>214</v>
      </c>
      <c r="C6" s="106" t="s">
        <v>115</v>
      </c>
      <c r="D6" s="106">
        <v>32.061923217773398</v>
      </c>
      <c r="E6" s="106">
        <f t="shared" si="0"/>
        <v>37.414390563964837</v>
      </c>
      <c r="F6" s="106">
        <f t="shared" si="1"/>
        <v>26.715539932250959</v>
      </c>
      <c r="G6">
        <v>9.3535976409912092</v>
      </c>
      <c r="H6">
        <v>6.6788849830627397</v>
      </c>
      <c r="I6">
        <v>20324</v>
      </c>
      <c r="J6">
        <v>138</v>
      </c>
      <c r="K6">
        <v>20186</v>
      </c>
      <c r="L6">
        <v>0</v>
      </c>
      <c r="M6">
        <v>0</v>
      </c>
      <c r="N6">
        <v>0</v>
      </c>
      <c r="O6">
        <v>0</v>
      </c>
      <c r="P6"/>
      <c r="Q6"/>
      <c r="R6"/>
      <c r="S6"/>
      <c r="T6"/>
      <c r="U6"/>
      <c r="V6"/>
      <c r="W6"/>
      <c r="X6">
        <v>4644.57080078125</v>
      </c>
      <c r="Y6"/>
      <c r="Z6"/>
      <c r="AA6"/>
      <c r="AB6"/>
      <c r="AC6"/>
      <c r="AD6"/>
      <c r="AE6"/>
      <c r="AF6"/>
      <c r="AG6"/>
      <c r="AH6"/>
      <c r="AI6"/>
      <c r="AJ6"/>
      <c r="AK6"/>
      <c r="AL6">
        <v>5987.3760827105998</v>
      </c>
      <c r="AM6">
        <v>3817.4497255117299</v>
      </c>
      <c r="AN6">
        <v>3832.1835297477801</v>
      </c>
      <c r="AO6"/>
      <c r="AP6"/>
      <c r="AQ6"/>
      <c r="AR6"/>
      <c r="AS6">
        <v>8.6980037689209002</v>
      </c>
      <c r="AT6">
        <v>7.3333544731140101</v>
      </c>
      <c r="AU6"/>
      <c r="AV6"/>
      <c r="AW6"/>
      <c r="AX6"/>
      <c r="AY6"/>
      <c r="AZ6"/>
      <c r="BA6"/>
      <c r="BB6"/>
      <c r="BC6"/>
      <c r="BD6"/>
      <c r="BE6"/>
      <c r="BF6"/>
    </row>
    <row r="7" spans="1:58" s="120" customFormat="1">
      <c r="A7" t="s">
        <v>99</v>
      </c>
      <c r="B7" s="106" t="s">
        <v>214</v>
      </c>
      <c r="C7" s="106" t="s">
        <v>97</v>
      </c>
      <c r="D7" s="106">
        <v>0</v>
      </c>
      <c r="E7" s="106">
        <f t="shared" si="0"/>
        <v>2.9006929397582999</v>
      </c>
      <c r="F7" s="106">
        <f t="shared" si="1"/>
        <v>0</v>
      </c>
      <c r="G7">
        <v>0.72517323493957497</v>
      </c>
      <c r="H7">
        <v>0</v>
      </c>
      <c r="I7">
        <v>4862</v>
      </c>
      <c r="J7">
        <v>0</v>
      </c>
      <c r="K7">
        <v>4862</v>
      </c>
      <c r="L7">
        <v>0</v>
      </c>
      <c r="M7">
        <v>0</v>
      </c>
      <c r="N7">
        <v>0</v>
      </c>
      <c r="O7">
        <v>0</v>
      </c>
      <c r="P7"/>
      <c r="Q7"/>
      <c r="R7"/>
      <c r="S7"/>
      <c r="T7"/>
      <c r="U7"/>
      <c r="V7"/>
      <c r="W7"/>
      <c r="X7">
        <v>5279.724609375</v>
      </c>
      <c r="Y7"/>
      <c r="Z7"/>
      <c r="AA7"/>
      <c r="AB7"/>
      <c r="AC7"/>
      <c r="AD7"/>
      <c r="AE7"/>
      <c r="AF7"/>
      <c r="AG7"/>
      <c r="AH7"/>
      <c r="AI7"/>
      <c r="AJ7"/>
      <c r="AK7"/>
      <c r="AL7">
        <v>0</v>
      </c>
      <c r="AM7">
        <v>3072.8776168038598</v>
      </c>
      <c r="AN7">
        <v>3072.8776168038598</v>
      </c>
      <c r="AO7"/>
      <c r="AP7"/>
      <c r="AQ7"/>
      <c r="AR7"/>
      <c r="AS7">
        <v>0.331307083368301</v>
      </c>
      <c r="AT7">
        <v>0</v>
      </c>
      <c r="AU7"/>
      <c r="AV7"/>
      <c r="AW7"/>
      <c r="AX7"/>
      <c r="AY7"/>
      <c r="AZ7"/>
      <c r="BA7"/>
      <c r="BB7"/>
      <c r="BC7"/>
      <c r="BD7"/>
      <c r="BE7"/>
      <c r="BF7"/>
    </row>
    <row r="8" spans="1:58" s="120" customFormat="1">
      <c r="A8" t="s">
        <v>118</v>
      </c>
      <c r="B8" s="106" t="s">
        <v>215</v>
      </c>
      <c r="C8" s="106" t="s">
        <v>115</v>
      </c>
      <c r="D8" s="106">
        <v>37.934094238281197</v>
      </c>
      <c r="E8" s="106">
        <f t="shared" si="0"/>
        <v>43.909904479980398</v>
      </c>
      <c r="F8" s="106">
        <f t="shared" si="1"/>
        <v>31.965860366821278</v>
      </c>
      <c r="G8">
        <v>10.977476119995099</v>
      </c>
      <c r="H8">
        <v>7.9914650917053196</v>
      </c>
      <c r="I8">
        <v>19306</v>
      </c>
      <c r="J8">
        <v>155</v>
      </c>
      <c r="K8">
        <v>19151</v>
      </c>
      <c r="L8">
        <v>0</v>
      </c>
      <c r="M8">
        <v>0</v>
      </c>
      <c r="N8">
        <v>0</v>
      </c>
      <c r="O8">
        <v>0</v>
      </c>
      <c r="P8"/>
      <c r="Q8"/>
      <c r="R8"/>
      <c r="S8"/>
      <c r="T8"/>
      <c r="U8"/>
      <c r="V8"/>
      <c r="W8"/>
      <c r="X8">
        <v>4644.57080078125</v>
      </c>
      <c r="Y8"/>
      <c r="Z8"/>
      <c r="AA8"/>
      <c r="AB8"/>
      <c r="AC8"/>
      <c r="AD8"/>
      <c r="AE8"/>
      <c r="AF8"/>
      <c r="AG8"/>
      <c r="AH8"/>
      <c r="AI8"/>
      <c r="AJ8"/>
      <c r="AK8"/>
      <c r="AL8">
        <v>6045.2788589969796</v>
      </c>
      <c r="AM8">
        <v>3884.87953041423</v>
      </c>
      <c r="AN8">
        <v>3902.2244954991902</v>
      </c>
      <c r="AO8"/>
      <c r="AP8"/>
      <c r="AQ8"/>
      <c r="AR8"/>
      <c r="AS8">
        <v>10.245507240295399</v>
      </c>
      <c r="AT8">
        <v>8.7220325469970703</v>
      </c>
      <c r="AU8"/>
      <c r="AV8"/>
      <c r="AW8"/>
      <c r="AX8"/>
      <c r="AY8"/>
      <c r="AZ8"/>
      <c r="BA8"/>
      <c r="BB8"/>
      <c r="BC8"/>
      <c r="BD8"/>
      <c r="BE8"/>
      <c r="BF8"/>
    </row>
    <row r="9" spans="1:58" s="120" customFormat="1">
      <c r="A9" t="s">
        <v>100</v>
      </c>
      <c r="B9" s="106" t="s">
        <v>215</v>
      </c>
      <c r="C9" s="106" t="s">
        <v>97</v>
      </c>
      <c r="D9" s="106">
        <v>47.555761718749999</v>
      </c>
      <c r="E9" s="106">
        <f t="shared" si="0"/>
        <v>54.086277008056797</v>
      </c>
      <c r="F9" s="106">
        <f t="shared" si="1"/>
        <v>41.034301757812401</v>
      </c>
      <c r="G9">
        <v>13.521569252014199</v>
      </c>
      <c r="H9">
        <v>10.2585754394531</v>
      </c>
      <c r="I9">
        <v>20289</v>
      </c>
      <c r="J9">
        <v>204</v>
      </c>
      <c r="K9">
        <v>20085</v>
      </c>
      <c r="L9">
        <v>0</v>
      </c>
      <c r="M9">
        <v>0</v>
      </c>
      <c r="N9">
        <v>0</v>
      </c>
      <c r="O9">
        <v>0</v>
      </c>
      <c r="P9"/>
      <c r="Q9"/>
      <c r="R9"/>
      <c r="S9"/>
      <c r="T9"/>
      <c r="U9"/>
      <c r="V9"/>
      <c r="W9"/>
      <c r="X9">
        <v>5279.724609375</v>
      </c>
      <c r="Y9"/>
      <c r="Z9"/>
      <c r="AA9"/>
      <c r="AB9"/>
      <c r="AC9"/>
      <c r="AD9"/>
      <c r="AE9"/>
      <c r="AF9"/>
      <c r="AG9"/>
      <c r="AH9"/>
      <c r="AI9"/>
      <c r="AJ9"/>
      <c r="AK9"/>
      <c r="AL9">
        <v>6109.3418399586399</v>
      </c>
      <c r="AM9">
        <v>4682.7375849660402</v>
      </c>
      <c r="AN9">
        <v>4697.0816762479699</v>
      </c>
      <c r="AO9"/>
      <c r="AP9"/>
      <c r="AQ9"/>
      <c r="AR9"/>
      <c r="AS9">
        <v>12.721631050109901</v>
      </c>
      <c r="AT9">
        <v>11.0568389892578</v>
      </c>
      <c r="AU9"/>
      <c r="AV9"/>
      <c r="AW9"/>
      <c r="AX9"/>
      <c r="AY9"/>
      <c r="AZ9"/>
      <c r="BA9"/>
      <c r="BB9"/>
      <c r="BC9"/>
      <c r="BD9"/>
      <c r="BE9"/>
      <c r="BF9"/>
    </row>
    <row r="10" spans="1:58" s="120" customFormat="1">
      <c r="A10" t="s">
        <v>119</v>
      </c>
      <c r="B10" s="106" t="s">
        <v>216</v>
      </c>
      <c r="C10" s="106" t="s">
        <v>115</v>
      </c>
      <c r="D10" s="106">
        <v>64.943969726562599</v>
      </c>
      <c r="E10" s="106">
        <f t="shared" si="0"/>
        <v>72.450653076172003</v>
      </c>
      <c r="F10" s="106">
        <f t="shared" si="1"/>
        <v>57.449230194091598</v>
      </c>
      <c r="G10">
        <v>18.112663269043001</v>
      </c>
      <c r="H10">
        <v>14.362307548522899</v>
      </c>
      <c r="I10">
        <v>21013</v>
      </c>
      <c r="J10">
        <v>288</v>
      </c>
      <c r="K10">
        <v>20725</v>
      </c>
      <c r="L10">
        <v>0</v>
      </c>
      <c r="M10">
        <v>0</v>
      </c>
      <c r="N10">
        <v>0</v>
      </c>
      <c r="O10">
        <v>0</v>
      </c>
      <c r="P10"/>
      <c r="Q10"/>
      <c r="R10"/>
      <c r="S10"/>
      <c r="T10"/>
      <c r="U10"/>
      <c r="V10"/>
      <c r="W10"/>
      <c r="X10">
        <v>4644.57080078125</v>
      </c>
      <c r="Y10"/>
      <c r="Z10"/>
      <c r="AA10"/>
      <c r="AB10"/>
      <c r="AC10"/>
      <c r="AD10"/>
      <c r="AE10"/>
      <c r="AF10"/>
      <c r="AG10"/>
      <c r="AH10"/>
      <c r="AI10"/>
      <c r="AJ10"/>
      <c r="AK10"/>
      <c r="AL10">
        <v>5985.3588511149101</v>
      </c>
      <c r="AM10">
        <v>3846.2106276858399</v>
      </c>
      <c r="AN10">
        <v>3875.5293679108299</v>
      </c>
      <c r="AO10"/>
      <c r="AP10"/>
      <c r="AQ10"/>
      <c r="AR10"/>
      <c r="AS10">
        <v>17.1931037902832</v>
      </c>
      <c r="AT10">
        <v>15.2796573638916</v>
      </c>
      <c r="AU10"/>
      <c r="AV10"/>
      <c r="AW10"/>
      <c r="AX10"/>
      <c r="AY10"/>
      <c r="AZ10"/>
      <c r="BA10"/>
      <c r="BB10"/>
      <c r="BC10"/>
      <c r="BD10"/>
      <c r="BE10"/>
      <c r="BF10"/>
    </row>
    <row r="11" spans="1:58" s="120" customFormat="1">
      <c r="A11" t="s">
        <v>101</v>
      </c>
      <c r="B11" s="106" t="s">
        <v>216</v>
      </c>
      <c r="C11" s="106" t="s">
        <v>97</v>
      </c>
      <c r="D11" s="106">
        <v>85.421209716796795</v>
      </c>
      <c r="E11" s="106">
        <f t="shared" si="0"/>
        <v>94.470161437988395</v>
      </c>
      <c r="F11" s="106">
        <f t="shared" si="1"/>
        <v>76.389625549316406</v>
      </c>
      <c r="G11">
        <v>23.617540359497099</v>
      </c>
      <c r="H11">
        <v>19.097406387329102</v>
      </c>
      <c r="I11">
        <v>19068</v>
      </c>
      <c r="J11">
        <v>343</v>
      </c>
      <c r="K11">
        <v>18725</v>
      </c>
      <c r="L11">
        <v>0</v>
      </c>
      <c r="M11">
        <v>0</v>
      </c>
      <c r="N11">
        <v>0</v>
      </c>
      <c r="O11">
        <v>0</v>
      </c>
      <c r="P11"/>
      <c r="Q11"/>
      <c r="R11"/>
      <c r="S11"/>
      <c r="T11"/>
      <c r="U11"/>
      <c r="V11"/>
      <c r="W11"/>
      <c r="X11">
        <v>5279.724609375</v>
      </c>
      <c r="Y11"/>
      <c r="Z11"/>
      <c r="AA11"/>
      <c r="AB11"/>
      <c r="AC11"/>
      <c r="AD11"/>
      <c r="AE11"/>
      <c r="AF11"/>
      <c r="AG11"/>
      <c r="AH11"/>
      <c r="AI11"/>
      <c r="AJ11"/>
      <c r="AK11"/>
      <c r="AL11">
        <v>6166.4386075300699</v>
      </c>
      <c r="AM11">
        <v>4705.2699660615199</v>
      </c>
      <c r="AN11">
        <v>4731.5538366311903</v>
      </c>
      <c r="AO11"/>
      <c r="AP11"/>
      <c r="AQ11"/>
      <c r="AR11"/>
      <c r="AS11">
        <v>22.5089626312256</v>
      </c>
      <c r="AT11">
        <v>20.202775955200199</v>
      </c>
      <c r="AU11"/>
      <c r="AV11"/>
      <c r="AW11"/>
      <c r="AX11"/>
      <c r="AY11"/>
      <c r="AZ11"/>
      <c r="BA11"/>
      <c r="BB11"/>
      <c r="BC11"/>
      <c r="BD11"/>
      <c r="BE11"/>
      <c r="BF11"/>
    </row>
    <row r="12" spans="1:58" s="120" customFormat="1">
      <c r="A12" t="s">
        <v>120</v>
      </c>
      <c r="B12" s="106" t="s">
        <v>217</v>
      </c>
      <c r="C12" s="106" t="s">
        <v>115</v>
      </c>
      <c r="D12" s="106">
        <v>35.919284057617197</v>
      </c>
      <c r="E12" s="106">
        <f t="shared" si="0"/>
        <v>41.671092987060398</v>
      </c>
      <c r="F12" s="106">
        <f t="shared" si="1"/>
        <v>30.174495697021481</v>
      </c>
      <c r="G12">
        <v>10.417773246765099</v>
      </c>
      <c r="H12">
        <v>7.5436239242553702</v>
      </c>
      <c r="I12">
        <v>19727</v>
      </c>
      <c r="J12">
        <v>150</v>
      </c>
      <c r="K12">
        <v>19577</v>
      </c>
      <c r="L12">
        <v>0</v>
      </c>
      <c r="M12">
        <v>0</v>
      </c>
      <c r="N12">
        <v>0</v>
      </c>
      <c r="O12">
        <v>0</v>
      </c>
      <c r="P12"/>
      <c r="Q12"/>
      <c r="R12"/>
      <c r="S12"/>
      <c r="T12"/>
      <c r="U12"/>
      <c r="V12"/>
      <c r="W12"/>
      <c r="X12">
        <v>4644.57080078125</v>
      </c>
      <c r="Y12"/>
      <c r="Z12"/>
      <c r="AA12"/>
      <c r="AB12"/>
      <c r="AC12"/>
      <c r="AD12"/>
      <c r="AE12"/>
      <c r="AF12"/>
      <c r="AG12"/>
      <c r="AH12"/>
      <c r="AI12"/>
      <c r="AJ12"/>
      <c r="AK12"/>
      <c r="AL12">
        <v>5958.26586263021</v>
      </c>
      <c r="AM12">
        <v>3809.2164137723798</v>
      </c>
      <c r="AN12">
        <v>3825.5573382580501</v>
      </c>
      <c r="AO12"/>
      <c r="AP12"/>
      <c r="AQ12"/>
      <c r="AR12"/>
      <c r="AS12">
        <v>9.7132511138915998</v>
      </c>
      <c r="AT12">
        <v>8.2468481063842791</v>
      </c>
      <c r="AU12"/>
      <c r="AV12"/>
      <c r="AW12"/>
      <c r="AX12"/>
      <c r="AY12"/>
      <c r="AZ12"/>
      <c r="BA12"/>
      <c r="BB12"/>
      <c r="BC12"/>
      <c r="BD12"/>
      <c r="BE12"/>
      <c r="BF12"/>
    </row>
    <row r="13" spans="1:58" s="120" customFormat="1">
      <c r="A13" t="s">
        <v>102</v>
      </c>
      <c r="B13" s="106" t="s">
        <v>217</v>
      </c>
      <c r="C13" s="106" t="s">
        <v>97</v>
      </c>
      <c r="D13" s="106">
        <v>39.757055664062605</v>
      </c>
      <c r="E13" s="106">
        <f t="shared" si="0"/>
        <v>45.827350616455199</v>
      </c>
      <c r="F13" s="106">
        <f t="shared" si="1"/>
        <v>33.69458389282228</v>
      </c>
      <c r="G13">
        <v>11.4568376541138</v>
      </c>
      <c r="H13">
        <v>8.42364597320557</v>
      </c>
      <c r="I13">
        <v>19613</v>
      </c>
      <c r="J13">
        <v>165</v>
      </c>
      <c r="K13">
        <v>19448</v>
      </c>
      <c r="L13">
        <v>0</v>
      </c>
      <c r="M13">
        <v>0</v>
      </c>
      <c r="N13">
        <v>0</v>
      </c>
      <c r="O13">
        <v>0</v>
      </c>
      <c r="P13"/>
      <c r="Q13"/>
      <c r="R13"/>
      <c r="S13"/>
      <c r="T13"/>
      <c r="U13"/>
      <c r="V13"/>
      <c r="W13"/>
      <c r="X13">
        <v>5279.724609375</v>
      </c>
      <c r="Y13"/>
      <c r="Z13"/>
      <c r="AA13"/>
      <c r="AB13"/>
      <c r="AC13"/>
      <c r="AD13"/>
      <c r="AE13"/>
      <c r="AF13"/>
      <c r="AG13"/>
      <c r="AH13"/>
      <c r="AI13"/>
      <c r="AJ13"/>
      <c r="AK13"/>
      <c r="AL13">
        <v>6133.6940962358003</v>
      </c>
      <c r="AM13">
        <v>4674.9754489285096</v>
      </c>
      <c r="AN13">
        <v>4687.2473388385597</v>
      </c>
      <c r="AO13"/>
      <c r="AP13"/>
      <c r="AQ13"/>
      <c r="AR13"/>
      <c r="AS13">
        <v>10.7132921218872</v>
      </c>
      <c r="AT13">
        <v>9.1657457351684606</v>
      </c>
      <c r="AU13"/>
      <c r="AV13"/>
      <c r="AW13"/>
      <c r="AX13"/>
      <c r="AY13"/>
      <c r="AZ13"/>
      <c r="BA13"/>
      <c r="BB13"/>
      <c r="BC13"/>
      <c r="BD13"/>
      <c r="BE13"/>
      <c r="BF13"/>
    </row>
    <row r="14" spans="1:58" s="120" customFormat="1">
      <c r="A14" t="s">
        <v>121</v>
      </c>
      <c r="B14" s="106" t="s">
        <v>218</v>
      </c>
      <c r="C14" s="106" t="s">
        <v>115</v>
      </c>
      <c r="D14" s="106">
        <v>32.261364746093804</v>
      </c>
      <c r="E14" s="106">
        <f t="shared" si="0"/>
        <v>37.920444488525398</v>
      </c>
      <c r="F14" s="106">
        <f t="shared" si="1"/>
        <v>26.609083175659158</v>
      </c>
      <c r="G14">
        <v>9.4801111221313494</v>
      </c>
      <c r="H14">
        <v>6.6522707939147896</v>
      </c>
      <c r="I14">
        <v>18296</v>
      </c>
      <c r="J14">
        <v>125</v>
      </c>
      <c r="K14">
        <v>18171</v>
      </c>
      <c r="L14">
        <v>0</v>
      </c>
      <c r="M14">
        <v>0</v>
      </c>
      <c r="N14">
        <v>0</v>
      </c>
      <c r="O14">
        <v>0</v>
      </c>
      <c r="P14"/>
      <c r="Q14"/>
      <c r="R14"/>
      <c r="S14"/>
      <c r="T14"/>
      <c r="U14"/>
      <c r="V14"/>
      <c r="W14"/>
      <c r="X14">
        <v>4644.57080078125</v>
      </c>
      <c r="Y14"/>
      <c r="Z14"/>
      <c r="AA14"/>
      <c r="AB14"/>
      <c r="AC14"/>
      <c r="AD14"/>
      <c r="AE14"/>
      <c r="AF14"/>
      <c r="AG14"/>
      <c r="AH14"/>
      <c r="AI14"/>
      <c r="AJ14"/>
      <c r="AK14"/>
      <c r="AL14">
        <v>5884.4280820312497</v>
      </c>
      <c r="AM14">
        <v>3796.5366636581398</v>
      </c>
      <c r="AN14">
        <v>3810.80133502328</v>
      </c>
      <c r="AO14"/>
      <c r="AP14"/>
      <c r="AQ14"/>
      <c r="AR14"/>
      <c r="AS14">
        <v>8.7869501113891602</v>
      </c>
      <c r="AT14">
        <v>7.3441748619079599</v>
      </c>
      <c r="AU14"/>
      <c r="AV14"/>
      <c r="AW14"/>
      <c r="AX14"/>
      <c r="AY14"/>
      <c r="AZ14"/>
      <c r="BA14"/>
      <c r="BB14"/>
      <c r="BC14"/>
      <c r="BD14"/>
      <c r="BE14"/>
      <c r="BF14"/>
    </row>
    <row r="15" spans="1:58" s="120" customFormat="1">
      <c r="A15" t="s">
        <v>103</v>
      </c>
      <c r="B15" s="106" t="s">
        <v>218</v>
      </c>
      <c r="C15" s="106" t="s">
        <v>97</v>
      </c>
      <c r="D15" s="106">
        <v>50.849795532226601</v>
      </c>
      <c r="E15" s="106">
        <f t="shared" si="0"/>
        <v>57.589427947997997</v>
      </c>
      <c r="F15" s="106">
        <f t="shared" si="1"/>
        <v>44.119800567626797</v>
      </c>
      <c r="G15">
        <v>14.397356986999499</v>
      </c>
      <c r="H15">
        <v>11.029950141906699</v>
      </c>
      <c r="I15">
        <v>20377</v>
      </c>
      <c r="J15">
        <v>219</v>
      </c>
      <c r="K15">
        <v>20158</v>
      </c>
      <c r="L15">
        <v>0</v>
      </c>
      <c r="M15">
        <v>0</v>
      </c>
      <c r="N15">
        <v>0</v>
      </c>
      <c r="O15">
        <v>0</v>
      </c>
      <c r="P15"/>
      <c r="Q15"/>
      <c r="R15"/>
      <c r="S15"/>
      <c r="T15"/>
      <c r="U15"/>
      <c r="V15"/>
      <c r="W15"/>
      <c r="X15">
        <v>5279.724609375</v>
      </c>
      <c r="Y15"/>
      <c r="Z15"/>
      <c r="AA15"/>
      <c r="AB15"/>
      <c r="AC15"/>
      <c r="AD15"/>
      <c r="AE15"/>
      <c r="AF15"/>
      <c r="AG15"/>
      <c r="AH15"/>
      <c r="AI15"/>
      <c r="AJ15"/>
      <c r="AK15"/>
      <c r="AL15">
        <v>6080.3577295590803</v>
      </c>
      <c r="AM15">
        <v>4643.8853671473898</v>
      </c>
      <c r="AN15">
        <v>4659.32372644302</v>
      </c>
      <c r="AO15"/>
      <c r="AP15"/>
      <c r="AQ15"/>
      <c r="AR15"/>
      <c r="AS15">
        <v>13.571794509887701</v>
      </c>
      <c r="AT15">
        <v>11.853731155395501</v>
      </c>
      <c r="AU15"/>
      <c r="AV15"/>
      <c r="AW15"/>
      <c r="AX15"/>
      <c r="AY15"/>
      <c r="AZ15"/>
      <c r="BA15"/>
      <c r="BB15"/>
      <c r="BC15"/>
      <c r="BD15"/>
      <c r="BE15"/>
      <c r="BF15"/>
    </row>
    <row r="16" spans="1:58" s="120" customFormat="1">
      <c r="A16" t="s">
        <v>122</v>
      </c>
      <c r="B16" s="106" t="s">
        <v>219</v>
      </c>
      <c r="C16" s="106" t="s">
        <v>115</v>
      </c>
      <c r="D16" s="106">
        <v>38.862884521484396</v>
      </c>
      <c r="E16" s="106">
        <f t="shared" si="0"/>
        <v>44.869869232177599</v>
      </c>
      <c r="F16" s="106">
        <f t="shared" si="1"/>
        <v>32.863555908203118</v>
      </c>
      <c r="G16">
        <v>11.2174673080444</v>
      </c>
      <c r="H16">
        <v>8.2158889770507795</v>
      </c>
      <c r="I16">
        <v>19576</v>
      </c>
      <c r="J16">
        <v>161</v>
      </c>
      <c r="K16">
        <v>19415</v>
      </c>
      <c r="L16">
        <v>0</v>
      </c>
      <c r="M16">
        <v>0</v>
      </c>
      <c r="N16">
        <v>0</v>
      </c>
      <c r="O16">
        <v>0</v>
      </c>
      <c r="P16"/>
      <c r="Q16"/>
      <c r="R16"/>
      <c r="S16"/>
      <c r="T16"/>
      <c r="U16"/>
      <c r="V16"/>
      <c r="W16"/>
      <c r="X16">
        <v>4644.57080078125</v>
      </c>
      <c r="Y16"/>
      <c r="Z16"/>
      <c r="AA16"/>
      <c r="AB16"/>
      <c r="AC16"/>
      <c r="AD16"/>
      <c r="AE16"/>
      <c r="AF16"/>
      <c r="AG16"/>
      <c r="AH16"/>
      <c r="AI16"/>
      <c r="AJ16"/>
      <c r="AK16"/>
      <c r="AL16">
        <v>5988.5655085403696</v>
      </c>
      <c r="AM16">
        <v>3875.3543460803699</v>
      </c>
      <c r="AN16">
        <v>3892.7341477332102</v>
      </c>
      <c r="AO16"/>
      <c r="AP16"/>
      <c r="AQ16"/>
      <c r="AR16"/>
      <c r="AS16">
        <v>10.4816780090332</v>
      </c>
      <c r="AT16">
        <v>8.9502620697021502</v>
      </c>
      <c r="AU16"/>
      <c r="AV16"/>
      <c r="AW16"/>
      <c r="AX16"/>
      <c r="AY16"/>
      <c r="AZ16"/>
      <c r="BA16"/>
      <c r="BB16"/>
      <c r="BC16"/>
      <c r="BD16"/>
      <c r="BE16"/>
      <c r="BF16"/>
    </row>
    <row r="17" spans="1:58" s="120" customFormat="1">
      <c r="A17" t="s">
        <v>104</v>
      </c>
      <c r="B17" s="106" t="s">
        <v>219</v>
      </c>
      <c r="C17" s="106" t="s">
        <v>97</v>
      </c>
      <c r="D17" s="106">
        <v>53.538452148437599</v>
      </c>
      <c r="E17" s="106">
        <f t="shared" si="0"/>
        <v>60.602504730224801</v>
      </c>
      <c r="F17" s="106">
        <f t="shared" si="1"/>
        <v>46.484985351562401</v>
      </c>
      <c r="G17">
        <v>15.1506261825562</v>
      </c>
      <c r="H17">
        <v>11.6212463378906</v>
      </c>
      <c r="I17">
        <v>19536</v>
      </c>
      <c r="J17">
        <v>221</v>
      </c>
      <c r="K17">
        <v>19315</v>
      </c>
      <c r="L17">
        <v>0</v>
      </c>
      <c r="M17">
        <v>0</v>
      </c>
      <c r="N17">
        <v>0</v>
      </c>
      <c r="O17">
        <v>0</v>
      </c>
      <c r="P17"/>
      <c r="Q17"/>
      <c r="R17"/>
      <c r="S17"/>
      <c r="T17"/>
      <c r="U17"/>
      <c r="V17"/>
      <c r="W17"/>
      <c r="X17">
        <v>5279.724609375</v>
      </c>
      <c r="Y17"/>
      <c r="Z17"/>
      <c r="AA17"/>
      <c r="AB17"/>
      <c r="AC17"/>
      <c r="AD17"/>
      <c r="AE17"/>
      <c r="AF17"/>
      <c r="AG17"/>
      <c r="AH17"/>
      <c r="AI17"/>
      <c r="AJ17"/>
      <c r="AK17"/>
      <c r="AL17">
        <v>6066.4066278103801</v>
      </c>
      <c r="AM17">
        <v>4642.0525370148298</v>
      </c>
      <c r="AN17">
        <v>4658.1654697577496</v>
      </c>
      <c r="AO17"/>
      <c r="AP17"/>
      <c r="AQ17"/>
      <c r="AR17"/>
      <c r="AS17">
        <v>14.2853088378906</v>
      </c>
      <c r="AT17">
        <v>12.484605789184601</v>
      </c>
      <c r="AU17"/>
      <c r="AV17"/>
      <c r="AW17"/>
      <c r="AX17"/>
      <c r="AY17"/>
      <c r="AZ17"/>
      <c r="BA17"/>
      <c r="BB17"/>
      <c r="BC17"/>
      <c r="BD17"/>
      <c r="BE17"/>
      <c r="BF17"/>
    </row>
    <row r="18" spans="1:58" s="119" customFormat="1">
      <c r="A18" t="s">
        <v>124</v>
      </c>
      <c r="B18" s="106" t="s">
        <v>220</v>
      </c>
      <c r="C18" s="106" t="s">
        <v>115</v>
      </c>
      <c r="D18" s="106">
        <v>33.117584228515604</v>
      </c>
      <c r="E18" s="106">
        <f t="shared" si="0"/>
        <v>38.950344085693359</v>
      </c>
      <c r="F18" s="106">
        <f t="shared" si="1"/>
        <v>27.292045593261719</v>
      </c>
      <c r="G18">
        <v>9.7375860214233398</v>
      </c>
      <c r="H18">
        <v>6.8230113983154297</v>
      </c>
      <c r="I18">
        <v>17682</v>
      </c>
      <c r="J18">
        <v>124</v>
      </c>
      <c r="K18">
        <v>17558</v>
      </c>
      <c r="L18">
        <v>0</v>
      </c>
      <c r="M18">
        <v>0</v>
      </c>
      <c r="N18">
        <v>0</v>
      </c>
      <c r="O18">
        <v>0</v>
      </c>
      <c r="P18"/>
      <c r="Q18"/>
      <c r="R18"/>
      <c r="S18"/>
      <c r="T18"/>
      <c r="U18"/>
      <c r="V18"/>
      <c r="W18"/>
      <c r="X18">
        <v>4644.57080078125</v>
      </c>
      <c r="Y18"/>
      <c r="Z18"/>
      <c r="AA18"/>
      <c r="AB18"/>
      <c r="AC18"/>
      <c r="AD18"/>
      <c r="AE18"/>
      <c r="AF18"/>
      <c r="AG18"/>
      <c r="AH18"/>
      <c r="AI18"/>
      <c r="AJ18"/>
      <c r="AK18"/>
      <c r="AL18">
        <v>5960.8878055695604</v>
      </c>
      <c r="AM18">
        <v>3855.2881079905301</v>
      </c>
      <c r="AN18">
        <v>3870.05421830043</v>
      </c>
      <c r="AO18"/>
      <c r="AP18"/>
      <c r="AQ18"/>
      <c r="AR18"/>
      <c r="AS18">
        <v>9.0231437683105504</v>
      </c>
      <c r="AT18">
        <v>7.5361175537109402</v>
      </c>
      <c r="AU18"/>
      <c r="AV18"/>
      <c r="AW18"/>
      <c r="AX18"/>
      <c r="AY18"/>
      <c r="AZ18"/>
      <c r="BA18"/>
      <c r="BB18"/>
      <c r="BC18"/>
      <c r="BD18"/>
      <c r="BE18"/>
      <c r="BF18"/>
    </row>
    <row r="19" spans="1:58" s="119" customFormat="1">
      <c r="A19" t="s">
        <v>106</v>
      </c>
      <c r="B19" s="106" t="s">
        <v>220</v>
      </c>
      <c r="C19" s="106" t="s">
        <v>97</v>
      </c>
      <c r="D19" s="106">
        <v>52.943621826171793</v>
      </c>
      <c r="E19" s="106">
        <f t="shared" si="0"/>
        <v>60.109893798827997</v>
      </c>
      <c r="F19" s="106">
        <f t="shared" si="1"/>
        <v>45.788253784179602</v>
      </c>
      <c r="G19">
        <v>15.027473449706999</v>
      </c>
      <c r="H19">
        <v>11.447063446044901</v>
      </c>
      <c r="I19">
        <v>18771</v>
      </c>
      <c r="J19">
        <v>210</v>
      </c>
      <c r="K19">
        <v>18561</v>
      </c>
      <c r="L19">
        <v>0</v>
      </c>
      <c r="M19">
        <v>0</v>
      </c>
      <c r="N19">
        <v>0</v>
      </c>
      <c r="O19">
        <v>0</v>
      </c>
      <c r="P19"/>
      <c r="Q19"/>
      <c r="R19"/>
      <c r="S19"/>
      <c r="T19"/>
      <c r="U19"/>
      <c r="V19"/>
      <c r="W19"/>
      <c r="X19">
        <v>5279.724609375</v>
      </c>
      <c r="Y19"/>
      <c r="Z19"/>
      <c r="AA19"/>
      <c r="AB19"/>
      <c r="AC19"/>
      <c r="AD19"/>
      <c r="AE19"/>
      <c r="AF19"/>
      <c r="AG19"/>
      <c r="AH19"/>
      <c r="AI19"/>
      <c r="AJ19"/>
      <c r="AK19"/>
      <c r="AL19">
        <v>6105.8510114397304</v>
      </c>
      <c r="AM19">
        <v>4671.8500546840296</v>
      </c>
      <c r="AN19">
        <v>4687.8928974158598</v>
      </c>
      <c r="AO19"/>
      <c r="AP19"/>
      <c r="AQ19"/>
      <c r="AR19"/>
      <c r="AS19">
        <v>14.149629592895501</v>
      </c>
      <c r="AT19">
        <v>12.3228921890259</v>
      </c>
      <c r="AU19"/>
      <c r="AV19"/>
      <c r="AW19"/>
      <c r="AX19"/>
      <c r="AY19"/>
      <c r="AZ19"/>
      <c r="BA19"/>
      <c r="BB19"/>
      <c r="BC19"/>
      <c r="BD19"/>
      <c r="BE19"/>
      <c r="BF19"/>
    </row>
    <row r="20" spans="1:58" s="119" customFormat="1">
      <c r="A20" t="s">
        <v>125</v>
      </c>
      <c r="B20" s="106" t="s">
        <v>221</v>
      </c>
      <c r="C20" s="106" t="s">
        <v>115</v>
      </c>
      <c r="D20" s="106">
        <v>48.206445312500001</v>
      </c>
      <c r="E20" s="106">
        <f t="shared" si="0"/>
        <v>55.196166992187599</v>
      </c>
      <c r="F20" s="106">
        <f t="shared" si="1"/>
        <v>41.227085113525199</v>
      </c>
      <c r="G20">
        <v>13.7990417480469</v>
      </c>
      <c r="H20">
        <v>10.3067712783813</v>
      </c>
      <c r="I20">
        <v>17956</v>
      </c>
      <c r="J20">
        <v>183</v>
      </c>
      <c r="K20">
        <v>17773</v>
      </c>
      <c r="L20">
        <v>0</v>
      </c>
      <c r="M20">
        <v>0</v>
      </c>
      <c r="N20">
        <v>0</v>
      </c>
      <c r="O20">
        <v>0</v>
      </c>
      <c r="P20"/>
      <c r="Q20"/>
      <c r="R20"/>
      <c r="S20"/>
      <c r="T20"/>
      <c r="U20"/>
      <c r="V20"/>
      <c r="W20"/>
      <c r="X20">
        <v>4644.57080078125</v>
      </c>
      <c r="Y20"/>
      <c r="Z20"/>
      <c r="AA20"/>
      <c r="AB20"/>
      <c r="AC20"/>
      <c r="AD20"/>
      <c r="AE20"/>
      <c r="AF20"/>
      <c r="AG20"/>
      <c r="AH20"/>
      <c r="AI20"/>
      <c r="AJ20"/>
      <c r="AK20"/>
      <c r="AL20">
        <v>5664.41350484546</v>
      </c>
      <c r="AM20">
        <v>3807.1813534476</v>
      </c>
      <c r="AN20">
        <v>3826.1094824131701</v>
      </c>
      <c r="AO20"/>
      <c r="AP20"/>
      <c r="AQ20"/>
      <c r="AR20"/>
      <c r="AS20">
        <v>12.942832946777299</v>
      </c>
      <c r="AT20">
        <v>11.161063194274901</v>
      </c>
      <c r="AU20"/>
      <c r="AV20"/>
      <c r="AW20"/>
      <c r="AX20"/>
      <c r="AY20"/>
      <c r="AZ20"/>
      <c r="BA20"/>
      <c r="BB20"/>
      <c r="BC20"/>
      <c r="BD20"/>
      <c r="BE20"/>
      <c r="BF20"/>
    </row>
    <row r="21" spans="1:58" s="119" customFormat="1">
      <c r="A21" t="s">
        <v>107</v>
      </c>
      <c r="B21" s="106" t="s">
        <v>221</v>
      </c>
      <c r="C21" s="106" t="s">
        <v>97</v>
      </c>
      <c r="D21" s="106">
        <v>58.965374755859401</v>
      </c>
      <c r="E21" s="106">
        <f t="shared" si="0"/>
        <v>66.194229125976406</v>
      </c>
      <c r="F21" s="106">
        <f t="shared" si="1"/>
        <v>51.747608184814403</v>
      </c>
      <c r="G21">
        <v>16.548557281494102</v>
      </c>
      <c r="H21">
        <v>12.936902046203601</v>
      </c>
      <c r="I21">
        <v>20559</v>
      </c>
      <c r="J21">
        <v>256</v>
      </c>
      <c r="K21">
        <v>20303</v>
      </c>
      <c r="L21">
        <v>0</v>
      </c>
      <c r="M21">
        <v>0</v>
      </c>
      <c r="N21">
        <v>0</v>
      </c>
      <c r="O21">
        <v>0</v>
      </c>
      <c r="P21"/>
      <c r="Q21"/>
      <c r="R21"/>
      <c r="S21"/>
      <c r="T21"/>
      <c r="U21"/>
      <c r="V21"/>
      <c r="W21"/>
      <c r="X21">
        <v>5279.724609375</v>
      </c>
      <c r="Y21"/>
      <c r="Z21"/>
      <c r="AA21"/>
      <c r="AB21"/>
      <c r="AC21"/>
      <c r="AD21"/>
      <c r="AE21"/>
      <c r="AF21"/>
      <c r="AG21"/>
      <c r="AH21"/>
      <c r="AI21"/>
      <c r="AJ21"/>
      <c r="AK21"/>
      <c r="AL21">
        <v>5865.8428382873499</v>
      </c>
      <c r="AM21">
        <v>4608.6671600544696</v>
      </c>
      <c r="AN21">
        <v>4624.32147075185</v>
      </c>
      <c r="AO21"/>
      <c r="AP21"/>
      <c r="AQ21"/>
      <c r="AR21"/>
      <c r="AS21">
        <v>15.6630458831787</v>
      </c>
      <c r="AT21">
        <v>13.820364952087401</v>
      </c>
      <c r="AU21"/>
      <c r="AV21"/>
      <c r="AW21"/>
      <c r="AX21"/>
      <c r="AY21"/>
      <c r="AZ21"/>
      <c r="BA21"/>
      <c r="BB21"/>
      <c r="BC21"/>
      <c r="BD21"/>
      <c r="BE21"/>
      <c r="BF21"/>
    </row>
    <row r="22" spans="1:58" s="119" customFormat="1">
      <c r="A22" t="s">
        <v>126</v>
      </c>
      <c r="B22" s="106" t="s">
        <v>222</v>
      </c>
      <c r="C22" s="106" t="s">
        <v>115</v>
      </c>
      <c r="D22" s="106">
        <v>48.862045288086001</v>
      </c>
      <c r="E22" s="106">
        <f t="shared" si="0"/>
        <v>55.459751129150398</v>
      </c>
      <c r="F22" s="106">
        <f t="shared" si="1"/>
        <v>42.273582458496001</v>
      </c>
      <c r="G22">
        <v>13.864937782287599</v>
      </c>
      <c r="H22">
        <v>10.568395614624</v>
      </c>
      <c r="I22">
        <v>20427</v>
      </c>
      <c r="J22">
        <v>211</v>
      </c>
      <c r="K22">
        <v>20216</v>
      </c>
      <c r="L22">
        <v>0</v>
      </c>
      <c r="M22">
        <v>0</v>
      </c>
      <c r="N22">
        <v>0</v>
      </c>
      <c r="O22">
        <v>0</v>
      </c>
      <c r="P22"/>
      <c r="Q22"/>
      <c r="R22"/>
      <c r="S22"/>
      <c r="T22"/>
      <c r="U22"/>
      <c r="V22"/>
      <c r="W22"/>
      <c r="X22">
        <v>4644.57080078125</v>
      </c>
      <c r="Y22"/>
      <c r="Z22"/>
      <c r="AA22"/>
      <c r="AB22"/>
      <c r="AC22"/>
      <c r="AD22"/>
      <c r="AE22"/>
      <c r="AF22"/>
      <c r="AG22"/>
      <c r="AH22"/>
      <c r="AI22"/>
      <c r="AJ22"/>
      <c r="AK22"/>
      <c r="AL22">
        <v>5629.6056214825203</v>
      </c>
      <c r="AM22">
        <v>3814.4698877247802</v>
      </c>
      <c r="AN22">
        <v>3833.2192703958999</v>
      </c>
      <c r="AO22"/>
      <c r="AP22"/>
      <c r="AQ22"/>
      <c r="AR22"/>
      <c r="AS22">
        <v>13.056766510009799</v>
      </c>
      <c r="AT22">
        <v>11.3748579025269</v>
      </c>
      <c r="AU22"/>
      <c r="AV22"/>
      <c r="AW22"/>
      <c r="AX22"/>
      <c r="AY22"/>
      <c r="AZ22"/>
      <c r="BA22"/>
      <c r="BB22"/>
      <c r="BC22"/>
      <c r="BD22"/>
      <c r="BE22"/>
      <c r="BF22"/>
    </row>
    <row r="23" spans="1:58" s="119" customFormat="1">
      <c r="A23" t="s">
        <v>108</v>
      </c>
      <c r="B23" s="106" t="s">
        <v>222</v>
      </c>
      <c r="C23" s="106" t="s">
        <v>97</v>
      </c>
      <c r="D23" s="106">
        <v>62.025329589843793</v>
      </c>
      <c r="E23" s="106">
        <f t="shared" si="0"/>
        <v>69.798606872558395</v>
      </c>
      <c r="F23" s="106">
        <f t="shared" si="1"/>
        <v>54.264877319336001</v>
      </c>
      <c r="G23">
        <v>17.449651718139599</v>
      </c>
      <c r="H23">
        <v>13.566219329834</v>
      </c>
      <c r="I23">
        <v>18711</v>
      </c>
      <c r="J23">
        <v>245</v>
      </c>
      <c r="K23">
        <v>18466</v>
      </c>
      <c r="L23">
        <v>0</v>
      </c>
      <c r="M23">
        <v>0</v>
      </c>
      <c r="N23">
        <v>0</v>
      </c>
      <c r="O23">
        <v>0</v>
      </c>
      <c r="P23"/>
      <c r="Q23"/>
      <c r="R23"/>
      <c r="S23"/>
      <c r="T23"/>
      <c r="U23"/>
      <c r="V23"/>
      <c r="W23"/>
      <c r="X23">
        <v>5279.724609375</v>
      </c>
      <c r="Y23"/>
      <c r="Z23"/>
      <c r="AA23"/>
      <c r="AB23"/>
      <c r="AC23"/>
      <c r="AD23"/>
      <c r="AE23"/>
      <c r="AF23"/>
      <c r="AG23"/>
      <c r="AH23"/>
      <c r="AI23"/>
      <c r="AJ23"/>
      <c r="AK23"/>
      <c r="AL23">
        <v>5807.8838428730896</v>
      </c>
      <c r="AM23">
        <v>4574.0098841520603</v>
      </c>
      <c r="AN23">
        <v>4590.1661088266801</v>
      </c>
      <c r="AO23"/>
      <c r="AP23"/>
      <c r="AQ23"/>
      <c r="AR23"/>
      <c r="AS23">
        <v>16.497421264648398</v>
      </c>
      <c r="AT23">
        <v>14.5160789489746</v>
      </c>
      <c r="AU23"/>
      <c r="AV23"/>
      <c r="AW23"/>
      <c r="AX23"/>
      <c r="AY23"/>
      <c r="AZ23"/>
      <c r="BA23"/>
      <c r="BB23"/>
      <c r="BC23"/>
      <c r="BD23"/>
      <c r="BE23"/>
      <c r="BF23"/>
    </row>
    <row r="24" spans="1:58" s="119" customFormat="1">
      <c r="A24" t="s">
        <v>127</v>
      </c>
      <c r="B24" s="106" t="s">
        <v>223</v>
      </c>
      <c r="C24" s="106" t="s">
        <v>115</v>
      </c>
      <c r="D24" s="106">
        <v>16.643029785156262</v>
      </c>
      <c r="E24" s="106">
        <f t="shared" si="0"/>
        <v>21.27602386474608</v>
      </c>
      <c r="F24" s="106">
        <f t="shared" si="1"/>
        <v>12.73932933807372</v>
      </c>
      <c r="G24">
        <v>5.3190059661865199</v>
      </c>
      <c r="H24">
        <v>3.18483233451843</v>
      </c>
      <c r="I24">
        <v>16712</v>
      </c>
      <c r="J24">
        <v>59</v>
      </c>
      <c r="K24">
        <v>16653</v>
      </c>
      <c r="L24">
        <v>0</v>
      </c>
      <c r="M24">
        <v>0</v>
      </c>
      <c r="N24">
        <v>0</v>
      </c>
      <c r="O24">
        <v>0</v>
      </c>
      <c r="P24"/>
      <c r="Q24"/>
      <c r="R24"/>
      <c r="S24"/>
      <c r="T24"/>
      <c r="U24"/>
      <c r="V24"/>
      <c r="W24"/>
      <c r="X24">
        <v>4644.57080078125</v>
      </c>
      <c r="Y24"/>
      <c r="Z24"/>
      <c r="AA24"/>
      <c r="AB24"/>
      <c r="AC24"/>
      <c r="AD24"/>
      <c r="AE24"/>
      <c r="AF24"/>
      <c r="AG24"/>
      <c r="AH24"/>
      <c r="AI24"/>
      <c r="AJ24"/>
      <c r="AK24"/>
      <c r="AL24">
        <v>5478.1196785619704</v>
      </c>
      <c r="AM24">
        <v>3715.0773741645899</v>
      </c>
      <c r="AN24">
        <v>3721.30161398983</v>
      </c>
      <c r="AO24"/>
      <c r="AP24"/>
      <c r="AQ24"/>
      <c r="AR24"/>
      <c r="AS24">
        <v>4.7250027656555202</v>
      </c>
      <c r="AT24">
        <v>3.6435291767120401</v>
      </c>
      <c r="AU24"/>
      <c r="AV24"/>
      <c r="AW24"/>
      <c r="AX24"/>
      <c r="AY24"/>
      <c r="AZ24"/>
      <c r="BA24"/>
      <c r="BB24"/>
      <c r="BC24"/>
      <c r="BD24"/>
      <c r="BE24"/>
      <c r="BF24"/>
    </row>
    <row r="25" spans="1:58" s="119" customFormat="1">
      <c r="A25" t="s">
        <v>109</v>
      </c>
      <c r="B25" s="106" t="s">
        <v>223</v>
      </c>
      <c r="C25" s="106" t="s">
        <v>97</v>
      </c>
      <c r="D25" s="106">
        <v>25.039146423339801</v>
      </c>
      <c r="E25" s="106">
        <f t="shared" si="0"/>
        <v>29.699615478515639</v>
      </c>
      <c r="F25" s="106">
        <f t="shared" si="1"/>
        <v>20.3832893371582</v>
      </c>
      <c r="G25">
        <v>7.4249038696289098</v>
      </c>
      <c r="H25">
        <v>5.0958223342895499</v>
      </c>
      <c r="I25">
        <v>20917</v>
      </c>
      <c r="J25">
        <v>111</v>
      </c>
      <c r="K25">
        <v>20806</v>
      </c>
      <c r="L25">
        <v>0</v>
      </c>
      <c r="M25">
        <v>0</v>
      </c>
      <c r="N25">
        <v>0</v>
      </c>
      <c r="O25">
        <v>0</v>
      </c>
      <c r="P25"/>
      <c r="Q25"/>
      <c r="R25"/>
      <c r="S25"/>
      <c r="T25"/>
      <c r="U25"/>
      <c r="V25"/>
      <c r="W25"/>
      <c r="X25">
        <v>5279.724609375</v>
      </c>
      <c r="Y25"/>
      <c r="Z25"/>
      <c r="AA25"/>
      <c r="AB25"/>
      <c r="AC25"/>
      <c r="AD25"/>
      <c r="AE25"/>
      <c r="AF25"/>
      <c r="AG25"/>
      <c r="AH25"/>
      <c r="AI25"/>
      <c r="AJ25"/>
      <c r="AK25"/>
      <c r="AL25">
        <v>5651.62661880631</v>
      </c>
      <c r="AM25">
        <v>4396.90613987505</v>
      </c>
      <c r="AN25">
        <v>4403.5645504101103</v>
      </c>
      <c r="AO25"/>
      <c r="AP25"/>
      <c r="AQ25"/>
      <c r="AR25"/>
      <c r="AS25">
        <v>6.8540902137756303</v>
      </c>
      <c r="AT25">
        <v>5.6657834053039604</v>
      </c>
      <c r="AU25"/>
      <c r="AV25"/>
      <c r="AW25"/>
      <c r="AX25"/>
      <c r="AY25"/>
      <c r="AZ25"/>
      <c r="BA25"/>
      <c r="BB25"/>
      <c r="BC25"/>
      <c r="BD25"/>
      <c r="BE25"/>
      <c r="BF25"/>
    </row>
    <row r="26" spans="1:58" s="119" customFormat="1">
      <c r="A26" t="s">
        <v>128</v>
      </c>
      <c r="B26" s="106" t="s">
        <v>224</v>
      </c>
      <c r="C26" s="106" t="s">
        <v>115</v>
      </c>
      <c r="D26" s="106">
        <v>22.646826171874999</v>
      </c>
      <c r="E26" s="106">
        <f t="shared" si="0"/>
        <v>27.530162811279279</v>
      </c>
      <c r="F26" s="106">
        <f t="shared" si="1"/>
        <v>18.380895614624041</v>
      </c>
      <c r="G26">
        <v>6.8825407028198198</v>
      </c>
      <c r="H26">
        <v>4.5952239036560103</v>
      </c>
      <c r="I26">
        <v>19788</v>
      </c>
      <c r="J26">
        <v>95</v>
      </c>
      <c r="K26">
        <v>19693</v>
      </c>
      <c r="L26">
        <v>0</v>
      </c>
      <c r="M26">
        <v>0</v>
      </c>
      <c r="N26">
        <v>0</v>
      </c>
      <c r="O26">
        <v>0</v>
      </c>
      <c r="P26"/>
      <c r="Q26"/>
      <c r="R26"/>
      <c r="S26"/>
      <c r="T26"/>
      <c r="U26"/>
      <c r="V26"/>
      <c r="W26"/>
      <c r="X26">
        <v>4644.57080078125</v>
      </c>
      <c r="Y26"/>
      <c r="Z26"/>
      <c r="AA26"/>
      <c r="AB26"/>
      <c r="AC26"/>
      <c r="AD26"/>
      <c r="AE26"/>
      <c r="AF26"/>
      <c r="AG26"/>
      <c r="AH26"/>
      <c r="AI26"/>
      <c r="AJ26"/>
      <c r="AK26"/>
      <c r="AL26">
        <v>5631.0204769736802</v>
      </c>
      <c r="AM26">
        <v>3789.2792099201301</v>
      </c>
      <c r="AN26">
        <v>3798.1212060981102</v>
      </c>
      <c r="AO26"/>
      <c r="AP26"/>
      <c r="AQ26"/>
      <c r="AR26"/>
      <c r="AS26">
        <v>6.2613563537597701</v>
      </c>
      <c r="AT26">
        <v>5.1018319129943803</v>
      </c>
      <c r="AU26"/>
      <c r="AV26"/>
      <c r="AW26"/>
      <c r="AX26"/>
      <c r="AY26"/>
      <c r="AZ26"/>
      <c r="BA26"/>
      <c r="BB26"/>
      <c r="BC26"/>
      <c r="BD26"/>
      <c r="BE26"/>
      <c r="BF26"/>
    </row>
    <row r="27" spans="1:58" s="119" customFormat="1">
      <c r="A27" t="s">
        <v>110</v>
      </c>
      <c r="B27" s="106" t="s">
        <v>224</v>
      </c>
      <c r="C27" s="106" t="s">
        <v>97</v>
      </c>
      <c r="D27" s="106">
        <v>29.838833618163999</v>
      </c>
      <c r="E27" s="106">
        <f t="shared" si="0"/>
        <v>34.912792205810561</v>
      </c>
      <c r="F27" s="106">
        <f t="shared" si="1"/>
        <v>24.77033996582032</v>
      </c>
      <c r="G27">
        <v>8.7281980514526403</v>
      </c>
      <c r="H27">
        <v>6.1925849914550799</v>
      </c>
      <c r="I27">
        <v>21042</v>
      </c>
      <c r="J27">
        <v>133</v>
      </c>
      <c r="K27">
        <v>20909</v>
      </c>
      <c r="L27">
        <v>0</v>
      </c>
      <c r="M27">
        <v>0</v>
      </c>
      <c r="N27">
        <v>0</v>
      </c>
      <c r="O27">
        <v>0</v>
      </c>
      <c r="P27"/>
      <c r="Q27"/>
      <c r="R27"/>
      <c r="S27"/>
      <c r="T27"/>
      <c r="U27"/>
      <c r="V27"/>
      <c r="W27"/>
      <c r="X27">
        <v>5279.724609375</v>
      </c>
      <c r="Y27"/>
      <c r="Z27"/>
      <c r="AA27"/>
      <c r="AB27"/>
      <c r="AC27"/>
      <c r="AD27"/>
      <c r="AE27"/>
      <c r="AF27"/>
      <c r="AG27"/>
      <c r="AH27"/>
      <c r="AI27"/>
      <c r="AJ27"/>
      <c r="AK27"/>
      <c r="AL27">
        <v>5707.3532953477397</v>
      </c>
      <c r="AM27">
        <v>4400.0242017515802</v>
      </c>
      <c r="AN27">
        <v>4408.2874262287296</v>
      </c>
      <c r="AO27"/>
      <c r="AP27"/>
      <c r="AQ27"/>
      <c r="AR27"/>
      <c r="AS27">
        <v>8.1067256927490199</v>
      </c>
      <c r="AT27">
        <v>6.8130464553832999</v>
      </c>
      <c r="AU27"/>
      <c r="AV27"/>
      <c r="AW27"/>
      <c r="AX27"/>
      <c r="AY27"/>
      <c r="AZ27"/>
      <c r="BA27"/>
      <c r="BB27"/>
      <c r="BC27"/>
      <c r="BD27"/>
      <c r="BE27"/>
      <c r="BF27"/>
    </row>
    <row r="28" spans="1:58" s="119" customFormat="1">
      <c r="A28" t="s">
        <v>129</v>
      </c>
      <c r="B28" s="106" t="s">
        <v>225</v>
      </c>
      <c r="C28" s="106" t="s">
        <v>115</v>
      </c>
      <c r="D28" s="106">
        <v>37.619390869140602</v>
      </c>
      <c r="E28" s="106">
        <f t="shared" si="0"/>
        <v>43.416065216064403</v>
      </c>
      <c r="F28" s="106">
        <f t="shared" si="1"/>
        <v>31.82984924316408</v>
      </c>
      <c r="G28">
        <v>10.854016304016101</v>
      </c>
      <c r="H28">
        <v>7.9574623107910201</v>
      </c>
      <c r="I28">
        <v>20346</v>
      </c>
      <c r="J28">
        <v>162</v>
      </c>
      <c r="K28">
        <v>20184</v>
      </c>
      <c r="L28">
        <v>0</v>
      </c>
      <c r="M28">
        <v>0</v>
      </c>
      <c r="N28">
        <v>0</v>
      </c>
      <c r="O28">
        <v>0</v>
      </c>
      <c r="P28"/>
      <c r="Q28"/>
      <c r="R28"/>
      <c r="S28"/>
      <c r="T28"/>
      <c r="U28"/>
      <c r="V28"/>
      <c r="W28"/>
      <c r="X28">
        <v>4644.57080078125</v>
      </c>
      <c r="Y28"/>
      <c r="Z28"/>
      <c r="AA28"/>
      <c r="AB28"/>
      <c r="AC28"/>
      <c r="AD28"/>
      <c r="AE28"/>
      <c r="AF28"/>
      <c r="AG28"/>
      <c r="AH28"/>
      <c r="AI28"/>
      <c r="AJ28"/>
      <c r="AK28"/>
      <c r="AL28">
        <v>5907.4502495659699</v>
      </c>
      <c r="AM28">
        <v>3845.3877836719598</v>
      </c>
      <c r="AN28">
        <v>3861.8064467740301</v>
      </c>
      <c r="AO28"/>
      <c r="AP28"/>
      <c r="AQ28"/>
      <c r="AR28"/>
      <c r="AS28">
        <v>10.1439971923828</v>
      </c>
      <c r="AT28">
        <v>8.6661634445190394</v>
      </c>
      <c r="AU28"/>
      <c r="AV28"/>
      <c r="AW28"/>
      <c r="AX28"/>
      <c r="AY28"/>
      <c r="AZ28"/>
      <c r="BA28"/>
      <c r="BB28"/>
      <c r="BC28"/>
      <c r="BD28"/>
      <c r="BE28"/>
      <c r="BF28"/>
    </row>
    <row r="29" spans="1:58" s="119" customFormat="1">
      <c r="A29" t="s">
        <v>111</v>
      </c>
      <c r="B29" s="106" t="s">
        <v>225</v>
      </c>
      <c r="C29" s="106" t="s">
        <v>97</v>
      </c>
      <c r="D29" s="106">
        <v>39.827557373046801</v>
      </c>
      <c r="E29" s="106">
        <f t="shared" si="0"/>
        <v>45.732212066650398</v>
      </c>
      <c r="F29" s="106">
        <f t="shared" si="1"/>
        <v>33.930301666259759</v>
      </c>
      <c r="G29">
        <v>11.433053016662599</v>
      </c>
      <c r="H29">
        <v>8.4825754165649396</v>
      </c>
      <c r="I29">
        <v>20765</v>
      </c>
      <c r="J29">
        <v>175</v>
      </c>
      <c r="K29">
        <v>20590</v>
      </c>
      <c r="L29">
        <v>0</v>
      </c>
      <c r="M29">
        <v>0</v>
      </c>
      <c r="N29">
        <v>0</v>
      </c>
      <c r="O29">
        <v>0</v>
      </c>
      <c r="P29"/>
      <c r="Q29"/>
      <c r="R29"/>
      <c r="S29"/>
      <c r="T29"/>
      <c r="U29"/>
      <c r="V29"/>
      <c r="W29"/>
      <c r="X29">
        <v>5279.724609375</v>
      </c>
      <c r="Y29"/>
      <c r="Z29"/>
      <c r="AA29"/>
      <c r="AB29"/>
      <c r="AC29"/>
      <c r="AD29"/>
      <c r="AE29"/>
      <c r="AF29"/>
      <c r="AG29"/>
      <c r="AH29"/>
      <c r="AI29"/>
      <c r="AJ29"/>
      <c r="AK29"/>
      <c r="AL29">
        <v>5887.4487611607101</v>
      </c>
      <c r="AM29">
        <v>4543.4657606705696</v>
      </c>
      <c r="AN29">
        <v>4554.7923691505302</v>
      </c>
      <c r="AO29"/>
      <c r="AP29"/>
      <c r="AQ29"/>
      <c r="AR29"/>
      <c r="AS29">
        <v>10.7098026275635</v>
      </c>
      <c r="AT29">
        <v>9.2044582366943395</v>
      </c>
      <c r="AU29"/>
      <c r="AV29"/>
      <c r="AW29"/>
      <c r="AX29"/>
      <c r="AY29"/>
      <c r="AZ29"/>
      <c r="BA29"/>
      <c r="BB29"/>
      <c r="BC29"/>
      <c r="BD29"/>
      <c r="BE29"/>
      <c r="BF29"/>
    </row>
    <row r="30" spans="1:58" s="119" customFormat="1">
      <c r="A30" t="s">
        <v>123</v>
      </c>
      <c r="B30" s="106" t="s">
        <v>7</v>
      </c>
      <c r="C30" s="106" t="s">
        <v>115</v>
      </c>
      <c r="D30" s="106">
        <v>0</v>
      </c>
      <c r="E30" s="106">
        <f t="shared" si="0"/>
        <v>0.71810030937194802</v>
      </c>
      <c r="F30" s="106">
        <f t="shared" si="1"/>
        <v>0</v>
      </c>
      <c r="G30">
        <v>0.17952507734298701</v>
      </c>
      <c r="H30">
        <v>0</v>
      </c>
      <c r="I30">
        <v>19635</v>
      </c>
      <c r="J30">
        <v>0</v>
      </c>
      <c r="K30">
        <v>19635</v>
      </c>
      <c r="L30">
        <v>0</v>
      </c>
      <c r="M30">
        <v>0</v>
      </c>
      <c r="N30">
        <v>0</v>
      </c>
      <c r="O30">
        <v>0</v>
      </c>
      <c r="P30"/>
      <c r="Q30"/>
      <c r="R30"/>
      <c r="S30"/>
      <c r="T30"/>
      <c r="U30"/>
      <c r="V30"/>
      <c r="W30"/>
      <c r="X30">
        <v>4644.57080078125</v>
      </c>
      <c r="Y30"/>
      <c r="Z30"/>
      <c r="AA30"/>
      <c r="AB30"/>
      <c r="AC30"/>
      <c r="AD30"/>
      <c r="AE30"/>
      <c r="AF30"/>
      <c r="AG30"/>
      <c r="AH30"/>
      <c r="AI30"/>
      <c r="AJ30"/>
      <c r="AK30"/>
      <c r="AL30">
        <v>0</v>
      </c>
      <c r="AM30">
        <v>3794.7698952912101</v>
      </c>
      <c r="AN30">
        <v>3794.7698952912101</v>
      </c>
      <c r="AO30"/>
      <c r="AP30"/>
      <c r="AQ30"/>
      <c r="AR30"/>
      <c r="AS30">
        <v>8.20292457938194E-2</v>
      </c>
      <c r="AT30">
        <v>0</v>
      </c>
      <c r="AU30"/>
      <c r="AV30"/>
      <c r="AW30"/>
      <c r="AX30"/>
      <c r="AY30"/>
      <c r="AZ30"/>
      <c r="BA30"/>
      <c r="BB30"/>
      <c r="BC30"/>
      <c r="BD30"/>
      <c r="BE30"/>
      <c r="BF30"/>
    </row>
    <row r="31" spans="1:58" s="119" customFormat="1">
      <c r="A31" t="s">
        <v>130</v>
      </c>
      <c r="B31" s="106" t="s">
        <v>250</v>
      </c>
      <c r="C31" s="106" t="s">
        <v>115</v>
      </c>
      <c r="D31" s="106">
        <v>37.438735961913999</v>
      </c>
      <c r="E31" s="106">
        <f t="shared" si="0"/>
        <v>43.2801742553712</v>
      </c>
      <c r="F31" s="106">
        <f t="shared" si="1"/>
        <v>31.604547500610359</v>
      </c>
      <c r="G31">
        <v>10.8200435638428</v>
      </c>
      <c r="H31">
        <v>7.9011368751525897</v>
      </c>
      <c r="I31">
        <v>19939</v>
      </c>
      <c r="J31">
        <v>158</v>
      </c>
      <c r="K31">
        <v>19781</v>
      </c>
      <c r="L31">
        <v>0</v>
      </c>
      <c r="M31">
        <v>0</v>
      </c>
      <c r="N31">
        <v>0</v>
      </c>
      <c r="O31">
        <v>0</v>
      </c>
      <c r="P31"/>
      <c r="Q31"/>
      <c r="R31"/>
      <c r="S31"/>
      <c r="T31"/>
      <c r="U31"/>
      <c r="V31"/>
      <c r="W31"/>
      <c r="X31">
        <v>4644.57080078125</v>
      </c>
      <c r="Y31"/>
      <c r="Z31"/>
      <c r="AA31"/>
      <c r="AB31"/>
      <c r="AC31"/>
      <c r="AD31"/>
      <c r="AE31"/>
      <c r="AF31"/>
      <c r="AG31"/>
      <c r="AH31"/>
      <c r="AI31"/>
      <c r="AJ31"/>
      <c r="AK31"/>
      <c r="AL31">
        <v>5831.2816177561299</v>
      </c>
      <c r="AM31">
        <v>3798.3758092025701</v>
      </c>
      <c r="AN31">
        <v>3814.4848978103901</v>
      </c>
      <c r="AO31"/>
      <c r="AP31"/>
      <c r="AQ31"/>
      <c r="AR31"/>
      <c r="AS31">
        <v>10.1045389175415</v>
      </c>
      <c r="AT31">
        <v>8.6153011322021502</v>
      </c>
      <c r="AU31"/>
      <c r="AV31"/>
      <c r="AW31"/>
      <c r="AX31"/>
      <c r="AY31"/>
      <c r="AZ31"/>
      <c r="BA31"/>
      <c r="BB31"/>
      <c r="BC31"/>
      <c r="BD31"/>
      <c r="BE31"/>
      <c r="BF31"/>
    </row>
    <row r="32" spans="1:58" s="119" customFormat="1">
      <c r="A32" t="s">
        <v>105</v>
      </c>
      <c r="B32" s="106" t="s">
        <v>7</v>
      </c>
      <c r="C32" s="106" t="s">
        <v>97</v>
      </c>
      <c r="D32" s="106">
        <v>0</v>
      </c>
      <c r="E32" s="106">
        <f t="shared" si="0"/>
        <v>0.71258360147475996</v>
      </c>
      <c r="F32" s="106">
        <f t="shared" si="1"/>
        <v>0</v>
      </c>
      <c r="G32">
        <v>0.17814590036868999</v>
      </c>
      <c r="H32">
        <v>0</v>
      </c>
      <c r="I32">
        <v>19787</v>
      </c>
      <c r="J32">
        <v>0</v>
      </c>
      <c r="K32">
        <v>19787</v>
      </c>
      <c r="L32">
        <v>0</v>
      </c>
      <c r="M32">
        <v>0</v>
      </c>
      <c r="N32">
        <v>0</v>
      </c>
      <c r="O32">
        <v>0</v>
      </c>
      <c r="P32"/>
      <c r="Q32"/>
      <c r="R32"/>
      <c r="S32"/>
      <c r="T32"/>
      <c r="U32"/>
      <c r="V32"/>
      <c r="W32"/>
      <c r="X32">
        <v>5279.724609375</v>
      </c>
      <c r="Y32"/>
      <c r="Z32"/>
      <c r="AA32"/>
      <c r="AB32"/>
      <c r="AC32"/>
      <c r="AD32"/>
      <c r="AE32"/>
      <c r="AF32"/>
      <c r="AG32"/>
      <c r="AH32"/>
      <c r="AI32"/>
      <c r="AJ32"/>
      <c r="AK32"/>
      <c r="AL32">
        <v>0</v>
      </c>
      <c r="AM32">
        <v>4443.91372995448</v>
      </c>
      <c r="AN32">
        <v>4443.91372995447</v>
      </c>
      <c r="AO32"/>
      <c r="AP32"/>
      <c r="AQ32"/>
      <c r="AR32"/>
      <c r="AS32">
        <v>8.1399098038673401E-2</v>
      </c>
      <c r="AT32">
        <v>0</v>
      </c>
      <c r="AU32"/>
      <c r="AV32"/>
      <c r="AW32"/>
      <c r="AX32"/>
      <c r="AY32"/>
      <c r="AZ32"/>
      <c r="BA32"/>
      <c r="BB32"/>
      <c r="BC32"/>
      <c r="BD32"/>
      <c r="BE32"/>
      <c r="BF32"/>
    </row>
    <row r="33" spans="1:58" s="119" customFormat="1">
      <c r="A33" t="s">
        <v>112</v>
      </c>
      <c r="B33" s="106" t="s">
        <v>250</v>
      </c>
      <c r="C33" s="106" t="s">
        <v>97</v>
      </c>
      <c r="D33" s="106">
        <v>41.944873046875003</v>
      </c>
      <c r="E33" s="106">
        <f t="shared" si="0"/>
        <v>48.596038818359197</v>
      </c>
      <c r="F33" s="106">
        <f t="shared" si="1"/>
        <v>35.303100585937521</v>
      </c>
      <c r="G33">
        <v>12.149009704589799</v>
      </c>
      <c r="H33">
        <v>8.8257751464843803</v>
      </c>
      <c r="I33">
        <v>17242</v>
      </c>
      <c r="J33">
        <v>153</v>
      </c>
      <c r="K33">
        <v>17089</v>
      </c>
      <c r="L33">
        <v>0</v>
      </c>
      <c r="M33">
        <v>0</v>
      </c>
      <c r="N33">
        <v>0</v>
      </c>
      <c r="O33">
        <v>0</v>
      </c>
      <c r="P33"/>
      <c r="Q33"/>
      <c r="R33"/>
      <c r="S33"/>
      <c r="T33"/>
      <c r="U33"/>
      <c r="V33"/>
      <c r="W33"/>
      <c r="X33">
        <v>5279.724609375</v>
      </c>
      <c r="Y33"/>
      <c r="Z33"/>
      <c r="AA33"/>
      <c r="AB33"/>
      <c r="AC33"/>
      <c r="AD33"/>
      <c r="AE33"/>
      <c r="AF33"/>
      <c r="AG33"/>
      <c r="AH33"/>
      <c r="AI33"/>
      <c r="AJ33"/>
      <c r="AK33"/>
      <c r="AL33">
        <v>5999.2328431372598</v>
      </c>
      <c r="AM33">
        <v>4396.17998867201</v>
      </c>
      <c r="AN33">
        <v>4410.4049676033101</v>
      </c>
      <c r="AO33"/>
      <c r="AP33"/>
      <c r="AQ33"/>
      <c r="AR33"/>
      <c r="AS33">
        <v>11.334287643432599</v>
      </c>
      <c r="AT33">
        <v>9.6387615203857404</v>
      </c>
      <c r="AU33"/>
      <c r="AV33"/>
      <c r="AW33"/>
      <c r="AX33"/>
      <c r="AY33"/>
      <c r="AZ33"/>
      <c r="BA33"/>
      <c r="BB33"/>
      <c r="BC33"/>
      <c r="BD33"/>
      <c r="BE33"/>
      <c r="BF33"/>
    </row>
  </sheetData>
  <autoFilter ref="A1:BA1" xr:uid="{4D8FD7B6-1CF6-A34B-9682-D1373F1701C1}">
    <sortState xmlns:xlrd2="http://schemas.microsoft.com/office/spreadsheetml/2017/richdata2" ref="A2:BA33">
      <sortCondition ref="B1:B33"/>
    </sortState>
  </autoFilter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B545F-239A-1E45-A1DC-B4D7255528CD}">
  <dimension ref="B4:N32"/>
  <sheetViews>
    <sheetView topLeftCell="D1" zoomScale="90" workbookViewId="0">
      <selection activeCell="J7" sqref="J7:J14"/>
    </sheetView>
  </sheetViews>
  <sheetFormatPr defaultColWidth="10.6640625" defaultRowHeight="15.5"/>
  <cols>
    <col min="2" max="14" width="17" customWidth="1"/>
  </cols>
  <sheetData>
    <row r="4" spans="2:14" ht="16" thickBot="1"/>
    <row r="5" spans="2:14" ht="16" thickBot="1">
      <c r="B5" s="39" t="s">
        <v>0</v>
      </c>
      <c r="C5" s="10">
        <v>1</v>
      </c>
      <c r="D5" s="10">
        <v>2</v>
      </c>
      <c r="E5" s="10">
        <v>3</v>
      </c>
      <c r="F5" s="10">
        <v>4</v>
      </c>
      <c r="G5" s="10">
        <v>5</v>
      </c>
      <c r="H5" s="10">
        <v>6</v>
      </c>
      <c r="I5" s="10">
        <v>7</v>
      </c>
      <c r="J5" s="10">
        <v>8</v>
      </c>
      <c r="K5" s="10">
        <v>9</v>
      </c>
      <c r="L5" s="10">
        <v>10</v>
      </c>
      <c r="M5" s="10">
        <v>11</v>
      </c>
      <c r="N5" s="40">
        <v>12</v>
      </c>
    </row>
    <row r="6" spans="2:14" ht="16" thickBot="1">
      <c r="B6" s="3"/>
      <c r="C6" s="41"/>
      <c r="D6" s="41"/>
      <c r="E6" s="41"/>
      <c r="F6" s="41"/>
      <c r="G6" s="41"/>
      <c r="H6" s="41"/>
      <c r="I6" s="130" t="s">
        <v>210</v>
      </c>
      <c r="J6" s="130" t="s">
        <v>210</v>
      </c>
      <c r="K6" s="125" t="s">
        <v>211</v>
      </c>
      <c r="L6" s="125" t="s">
        <v>211</v>
      </c>
      <c r="M6" s="42" t="s">
        <v>36</v>
      </c>
      <c r="N6" s="43" t="s">
        <v>37</v>
      </c>
    </row>
    <row r="7" spans="2:14">
      <c r="B7" s="7" t="s">
        <v>1</v>
      </c>
      <c r="C7" s="31"/>
      <c r="D7" s="153"/>
      <c r="E7" s="154"/>
      <c r="F7" s="154"/>
      <c r="G7" s="154"/>
      <c r="H7" s="154"/>
      <c r="I7" s="131" t="s">
        <v>212</v>
      </c>
      <c r="J7" s="131" t="s">
        <v>7</v>
      </c>
      <c r="K7" s="126" t="s">
        <v>212</v>
      </c>
      <c r="L7" s="143" t="s">
        <v>7</v>
      </c>
      <c r="M7" s="158"/>
      <c r="N7" s="159"/>
    </row>
    <row r="8" spans="2:14">
      <c r="B8" s="7" t="s">
        <v>2</v>
      </c>
      <c r="C8" s="32"/>
      <c r="D8" s="22"/>
      <c r="E8" s="155"/>
      <c r="F8" s="155"/>
      <c r="G8" s="155"/>
      <c r="H8" s="155"/>
      <c r="I8" s="132" t="s">
        <v>213</v>
      </c>
      <c r="J8" s="133" t="s">
        <v>220</v>
      </c>
      <c r="K8" s="127" t="s">
        <v>213</v>
      </c>
      <c r="L8" s="144" t="s">
        <v>220</v>
      </c>
      <c r="M8" s="160"/>
      <c r="N8" s="141"/>
    </row>
    <row r="9" spans="2:14">
      <c r="B9" s="7" t="s">
        <v>3</v>
      </c>
      <c r="C9" s="32"/>
      <c r="D9" s="22"/>
      <c r="E9" s="155"/>
      <c r="F9" s="155"/>
      <c r="G9" s="155"/>
      <c r="H9" s="155"/>
      <c r="I9" s="132" t="s">
        <v>214</v>
      </c>
      <c r="J9" s="133" t="s">
        <v>221</v>
      </c>
      <c r="K9" s="127" t="s">
        <v>214</v>
      </c>
      <c r="L9" s="144" t="s">
        <v>221</v>
      </c>
      <c r="M9" s="160"/>
      <c r="N9" s="141"/>
    </row>
    <row r="10" spans="2:14">
      <c r="B10" s="7" t="s">
        <v>4</v>
      </c>
      <c r="C10" s="32"/>
      <c r="D10" s="22"/>
      <c r="E10" s="155"/>
      <c r="F10" s="155"/>
      <c r="G10" s="155"/>
      <c r="H10" s="155"/>
      <c r="I10" s="132" t="s">
        <v>215</v>
      </c>
      <c r="J10" s="133" t="s">
        <v>222</v>
      </c>
      <c r="K10" s="127" t="s">
        <v>215</v>
      </c>
      <c r="L10" s="144" t="s">
        <v>222</v>
      </c>
      <c r="M10" s="146">
        <v>16</v>
      </c>
      <c r="N10" s="147">
        <v>15</v>
      </c>
    </row>
    <row r="11" spans="2:14">
      <c r="B11" s="7" t="s">
        <v>5</v>
      </c>
      <c r="C11" s="32"/>
      <c r="D11" s="22"/>
      <c r="E11" s="155"/>
      <c r="F11" s="155"/>
      <c r="G11" s="155"/>
      <c r="H11" s="155"/>
      <c r="I11" s="132" t="s">
        <v>216</v>
      </c>
      <c r="J11" s="133" t="s">
        <v>223</v>
      </c>
      <c r="K11" s="127" t="s">
        <v>216</v>
      </c>
      <c r="L11" s="144" t="s">
        <v>223</v>
      </c>
      <c r="M11" s="114">
        <v>18</v>
      </c>
      <c r="N11" s="148">
        <v>17</v>
      </c>
    </row>
    <row r="12" spans="2:14">
      <c r="B12" s="7" t="s">
        <v>6</v>
      </c>
      <c r="C12" s="32"/>
      <c r="D12" s="22"/>
      <c r="E12" s="155"/>
      <c r="F12" s="155"/>
      <c r="G12" s="155"/>
      <c r="H12" s="155"/>
      <c r="I12" s="132" t="s">
        <v>217</v>
      </c>
      <c r="J12" s="133" t="s">
        <v>224</v>
      </c>
      <c r="K12" s="127" t="s">
        <v>217</v>
      </c>
      <c r="L12" s="144" t="s">
        <v>224</v>
      </c>
      <c r="M12" s="149"/>
      <c r="N12" s="141"/>
    </row>
    <row r="13" spans="2:14">
      <c r="B13" s="7" t="s">
        <v>8</v>
      </c>
      <c r="C13" s="32"/>
      <c r="D13" s="22"/>
      <c r="E13" s="155"/>
      <c r="F13" s="155"/>
      <c r="G13" s="155"/>
      <c r="H13" s="155"/>
      <c r="I13" s="133" t="s">
        <v>218</v>
      </c>
      <c r="J13" s="133" t="s">
        <v>225</v>
      </c>
      <c r="K13" s="128" t="s">
        <v>218</v>
      </c>
      <c r="L13" s="144" t="s">
        <v>225</v>
      </c>
      <c r="M13" s="149"/>
      <c r="N13" s="141"/>
    </row>
    <row r="14" spans="2:14" ht="16" thickBot="1">
      <c r="B14" s="8" t="s">
        <v>9</v>
      </c>
      <c r="C14" s="33"/>
      <c r="D14" s="156"/>
      <c r="E14" s="157"/>
      <c r="F14" s="157"/>
      <c r="G14" s="157"/>
      <c r="H14" s="157"/>
      <c r="I14" s="134" t="s">
        <v>219</v>
      </c>
      <c r="J14" s="134" t="s">
        <v>7</v>
      </c>
      <c r="K14" s="129" t="s">
        <v>219</v>
      </c>
      <c r="L14" s="145" t="s">
        <v>7</v>
      </c>
      <c r="M14" s="150"/>
      <c r="N14" s="142"/>
    </row>
    <row r="15" spans="2:14">
      <c r="C15" s="21"/>
      <c r="D15" s="21"/>
      <c r="E15" s="21"/>
      <c r="F15" s="21"/>
    </row>
    <row r="16" spans="2:14" ht="16" thickBot="1"/>
    <row r="17" spans="2:14" ht="16" thickBot="1">
      <c r="B17" s="13"/>
      <c r="C17" s="14" t="s">
        <v>18</v>
      </c>
      <c r="D17" s="12"/>
      <c r="E17" s="11"/>
      <c r="F17" s="1"/>
      <c r="G17" s="180" t="s">
        <v>32</v>
      </c>
      <c r="H17" s="180"/>
      <c r="I17" s="180"/>
      <c r="J17" s="161"/>
      <c r="K17" s="162"/>
      <c r="L17" s="162"/>
      <c r="M17" s="163"/>
      <c r="N17" s="1"/>
    </row>
    <row r="18" spans="2:14">
      <c r="B18" s="3"/>
      <c r="C18" s="4" t="s">
        <v>10</v>
      </c>
      <c r="D18" s="9">
        <v>20</v>
      </c>
      <c r="E18" s="17"/>
      <c r="F18" s="2"/>
      <c r="G18" s="180"/>
      <c r="H18" s="180"/>
      <c r="I18" s="180"/>
      <c r="J18" s="164"/>
      <c r="K18" s="164"/>
      <c r="L18" s="165"/>
      <c r="M18" s="165"/>
      <c r="N18" s="2"/>
    </row>
    <row r="19" spans="2:14">
      <c r="B19" s="5" t="s">
        <v>11</v>
      </c>
      <c r="C19" s="15">
        <v>5</v>
      </c>
      <c r="D19" s="9">
        <f>(C19*$D$18)</f>
        <v>100</v>
      </c>
      <c r="E19" s="17"/>
      <c r="F19" s="2"/>
      <c r="G19" s="180"/>
      <c r="H19" s="180"/>
      <c r="I19" s="180"/>
      <c r="J19" s="164"/>
      <c r="K19" s="164"/>
      <c r="L19" s="165"/>
      <c r="M19" s="165"/>
      <c r="N19" s="2"/>
    </row>
    <row r="20" spans="2:14">
      <c r="B20" s="5" t="s">
        <v>12</v>
      </c>
      <c r="C20" s="15">
        <v>2</v>
      </c>
      <c r="D20" s="9">
        <f>(C20*$D$18)</f>
        <v>40</v>
      </c>
      <c r="E20" s="17"/>
      <c r="F20" s="2"/>
      <c r="G20" s="180"/>
      <c r="H20" s="180"/>
      <c r="I20" s="180"/>
      <c r="J20" s="164"/>
      <c r="K20" s="164"/>
      <c r="L20" s="165"/>
      <c r="M20" s="165"/>
      <c r="N20" s="2"/>
    </row>
    <row r="21" spans="2:14">
      <c r="B21" s="5" t="s">
        <v>13</v>
      </c>
      <c r="C21" s="15">
        <v>1</v>
      </c>
      <c r="D21" s="9">
        <f>(C21*$D$18)</f>
        <v>20</v>
      </c>
      <c r="E21" s="17"/>
      <c r="F21" s="2"/>
      <c r="G21" s="180"/>
      <c r="H21" s="180"/>
      <c r="I21" s="180"/>
      <c r="J21" s="164"/>
      <c r="K21" s="164"/>
      <c r="L21" s="165"/>
      <c r="M21" s="165"/>
      <c r="N21" s="1"/>
    </row>
    <row r="22" spans="2:14">
      <c r="B22" s="5" t="s">
        <v>14</v>
      </c>
      <c r="C22" s="15">
        <v>1</v>
      </c>
      <c r="D22" s="9">
        <f>(C22*$D$18)</f>
        <v>20</v>
      </c>
      <c r="E22" s="17"/>
      <c r="F22" s="2"/>
      <c r="G22" s="2"/>
      <c r="H22" s="2"/>
      <c r="I22" s="2"/>
      <c r="J22" s="164"/>
      <c r="K22" s="164"/>
      <c r="L22" s="165"/>
      <c r="M22" s="165"/>
      <c r="N22" s="1"/>
    </row>
    <row r="23" spans="2:14">
      <c r="B23" s="5" t="s">
        <v>15</v>
      </c>
      <c r="C23" s="15">
        <v>6</v>
      </c>
      <c r="D23" s="9">
        <f>(C23*$D$18)</f>
        <v>120</v>
      </c>
      <c r="E23" s="17"/>
      <c r="F23" s="2"/>
      <c r="G23" s="2"/>
      <c r="H23" s="2"/>
      <c r="I23" s="2"/>
      <c r="J23" s="164"/>
      <c r="K23" s="164"/>
      <c r="L23" s="165"/>
      <c r="M23" s="165"/>
      <c r="N23" s="1"/>
    </row>
    <row r="24" spans="2:14">
      <c r="B24" s="5" t="s">
        <v>17</v>
      </c>
      <c r="C24" s="15">
        <v>5</v>
      </c>
      <c r="D24" s="18"/>
      <c r="E24" s="17"/>
      <c r="F24" s="2"/>
      <c r="G24" s="2"/>
      <c r="H24" s="2"/>
      <c r="I24" s="2"/>
      <c r="J24" s="164"/>
      <c r="K24" s="164"/>
      <c r="L24" s="165"/>
      <c r="M24" s="165"/>
      <c r="N24" s="1"/>
    </row>
    <row r="25" spans="2:14" ht="16" thickBot="1">
      <c r="B25" s="6" t="s">
        <v>16</v>
      </c>
      <c r="C25" s="16">
        <v>20</v>
      </c>
      <c r="D25" s="19">
        <f>SUM(D19:D23)</f>
        <v>300</v>
      </c>
      <c r="E25" s="20">
        <f>(D25/8) * 0.95</f>
        <v>35.625</v>
      </c>
      <c r="F25" s="2"/>
      <c r="G25" s="2"/>
      <c r="H25" s="2"/>
      <c r="I25" s="2"/>
      <c r="J25" s="164"/>
      <c r="K25" s="164"/>
      <c r="L25" s="165"/>
      <c r="M25" s="165"/>
      <c r="N25" s="1"/>
    </row>
    <row r="26" spans="2:14" ht="16" thickBot="1"/>
    <row r="27" spans="2:14" ht="16" thickBot="1">
      <c r="B27" s="24" t="s">
        <v>31</v>
      </c>
      <c r="C27" s="25" t="s">
        <v>19</v>
      </c>
      <c r="D27" s="26" t="s">
        <v>20</v>
      </c>
      <c r="E27" s="27" t="s">
        <v>23</v>
      </c>
    </row>
    <row r="28" spans="2:14">
      <c r="B28" s="28">
        <v>1</v>
      </c>
      <c r="C28" s="23" t="s">
        <v>22</v>
      </c>
      <c r="D28" s="29" t="s">
        <v>21</v>
      </c>
      <c r="E28" s="30" t="s">
        <v>24</v>
      </c>
    </row>
    <row r="29" spans="2:14">
      <c r="B29" s="34">
        <v>2</v>
      </c>
      <c r="C29" s="35" t="s">
        <v>26</v>
      </c>
      <c r="D29" s="36" t="s">
        <v>25</v>
      </c>
      <c r="E29" s="37" t="s">
        <v>27</v>
      </c>
    </row>
    <row r="30" spans="2:14">
      <c r="B30" s="135">
        <v>3</v>
      </c>
      <c r="C30" s="136" t="s">
        <v>29</v>
      </c>
      <c r="D30" s="136" t="s">
        <v>28</v>
      </c>
      <c r="E30" s="137" t="s">
        <v>30</v>
      </c>
    </row>
    <row r="31" spans="2:14">
      <c r="B31" s="138">
        <v>4</v>
      </c>
      <c r="C31" s="139" t="s">
        <v>34</v>
      </c>
      <c r="D31" s="139" t="s">
        <v>33</v>
      </c>
      <c r="E31" s="140" t="s">
        <v>35</v>
      </c>
    </row>
    <row r="32" spans="2:14">
      <c r="B32" s="114">
        <v>5</v>
      </c>
      <c r="C32" s="112"/>
      <c r="D32" s="113" t="s">
        <v>205</v>
      </c>
      <c r="E32" s="115"/>
    </row>
  </sheetData>
  <mergeCells count="1">
    <mergeCell ref="G17:I21"/>
  </mergeCells>
  <phoneticPr fontId="4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6810F-B153-7C4F-A257-0215F38B6FE6}">
  <dimension ref="A1:T37"/>
  <sheetViews>
    <sheetView topLeftCell="F1" zoomScale="132" workbookViewId="0">
      <selection activeCell="J28" sqref="A1:XFD1048576"/>
    </sheetView>
  </sheetViews>
  <sheetFormatPr defaultColWidth="10.83203125" defaultRowHeight="15.5"/>
  <cols>
    <col min="1" max="1" width="10.83203125" style="38"/>
    <col min="2" max="2" width="15.5" style="38" customWidth="1"/>
    <col min="3" max="3" width="17" style="38" customWidth="1"/>
    <col min="4" max="4" width="16.6640625" style="38" bestFit="1" customWidth="1"/>
    <col min="5" max="5" width="16.6640625" style="38" customWidth="1"/>
    <col min="6" max="6" width="16.6640625" style="38" bestFit="1" customWidth="1"/>
    <col min="7" max="7" width="15.83203125" style="38" customWidth="1"/>
    <col min="8" max="8" width="16.6640625" style="38" bestFit="1" customWidth="1"/>
    <col min="9" max="9" width="17.33203125" style="38" customWidth="1"/>
    <col min="10" max="10" width="16.6640625" style="38" bestFit="1" customWidth="1"/>
    <col min="11" max="11" width="17.1640625" style="38" customWidth="1"/>
    <col min="12" max="12" width="16.6640625" style="38" bestFit="1" customWidth="1"/>
    <col min="13" max="13" width="16.5" style="38" customWidth="1"/>
    <col min="14" max="14" width="16.6640625" style="38" bestFit="1" customWidth="1"/>
    <col min="15" max="16384" width="10.83203125" style="38"/>
  </cols>
  <sheetData>
    <row r="1" spans="1:14">
      <c r="A1" s="38" t="s">
        <v>178</v>
      </c>
    </row>
    <row r="3" spans="1:14">
      <c r="B3" s="38" t="s">
        <v>179</v>
      </c>
    </row>
    <row r="4" spans="1:14" ht="16" thickBot="1">
      <c r="C4" s="183" t="s">
        <v>206</v>
      </c>
      <c r="D4" s="183"/>
      <c r="E4" s="183"/>
      <c r="F4" s="183"/>
      <c r="I4" s="183" t="s">
        <v>207</v>
      </c>
      <c r="J4" s="183"/>
      <c r="K4" s="183"/>
      <c r="L4" s="183"/>
    </row>
    <row r="5" spans="1:14">
      <c r="B5" s="49" t="s">
        <v>0</v>
      </c>
      <c r="C5" s="50">
        <v>1</v>
      </c>
      <c r="D5" s="50">
        <v>2</v>
      </c>
      <c r="E5" s="50">
        <v>3</v>
      </c>
      <c r="F5" s="50">
        <v>4</v>
      </c>
      <c r="G5" s="50">
        <v>5</v>
      </c>
      <c r="H5" s="50">
        <v>6</v>
      </c>
      <c r="I5" s="50">
        <v>7</v>
      </c>
      <c r="J5" s="50">
        <v>8</v>
      </c>
      <c r="K5" s="50">
        <v>9</v>
      </c>
      <c r="L5" s="50">
        <v>10</v>
      </c>
      <c r="M5" s="50">
        <v>11</v>
      </c>
      <c r="N5" s="51">
        <v>12</v>
      </c>
    </row>
    <row r="6" spans="1:14" ht="16" thickBot="1">
      <c r="B6" s="52"/>
      <c r="C6" s="116" t="s">
        <v>97</v>
      </c>
      <c r="D6" s="116" t="s">
        <v>97</v>
      </c>
      <c r="E6" s="117" t="s">
        <v>115</v>
      </c>
      <c r="F6" s="117" t="s">
        <v>115</v>
      </c>
      <c r="G6" s="118"/>
      <c r="H6" s="118"/>
      <c r="I6" s="116" t="s">
        <v>97</v>
      </c>
      <c r="J6" s="116" t="s">
        <v>97</v>
      </c>
      <c r="K6" s="117" t="s">
        <v>115</v>
      </c>
      <c r="L6" s="117" t="s">
        <v>115</v>
      </c>
      <c r="M6" s="118"/>
      <c r="N6" s="118"/>
    </row>
    <row r="7" spans="1:14">
      <c r="B7" s="52" t="s">
        <v>1</v>
      </c>
      <c r="C7" s="53" t="s">
        <v>212</v>
      </c>
      <c r="D7" s="54" t="s">
        <v>7</v>
      </c>
      <c r="E7" s="55" t="s">
        <v>212</v>
      </c>
      <c r="F7" s="56" t="s">
        <v>7</v>
      </c>
      <c r="G7" s="57"/>
      <c r="H7" s="57"/>
      <c r="I7" s="54" t="s">
        <v>226</v>
      </c>
      <c r="J7" s="54" t="s">
        <v>7</v>
      </c>
      <c r="K7" s="55" t="s">
        <v>226</v>
      </c>
      <c r="L7" s="56" t="s">
        <v>7</v>
      </c>
      <c r="M7" s="57"/>
      <c r="N7" s="58"/>
    </row>
    <row r="8" spans="1:14">
      <c r="B8" s="52" t="s">
        <v>2</v>
      </c>
      <c r="C8" s="59" t="s">
        <v>213</v>
      </c>
      <c r="D8" s="60" t="s">
        <v>220</v>
      </c>
      <c r="E8" s="61" t="s">
        <v>213</v>
      </c>
      <c r="F8" s="61" t="s">
        <v>220</v>
      </c>
      <c r="G8" s="62"/>
      <c r="H8" s="62"/>
      <c r="I8" s="63" t="s">
        <v>227</v>
      </c>
      <c r="J8" s="60" t="s">
        <v>234</v>
      </c>
      <c r="K8" s="61" t="s">
        <v>227</v>
      </c>
      <c r="L8" s="61" t="s">
        <v>234</v>
      </c>
      <c r="M8" s="62"/>
      <c r="N8" s="64"/>
    </row>
    <row r="9" spans="1:14">
      <c r="B9" s="52" t="s">
        <v>3</v>
      </c>
      <c r="C9" s="59" t="s">
        <v>214</v>
      </c>
      <c r="D9" s="60" t="s">
        <v>221</v>
      </c>
      <c r="E9" s="61" t="s">
        <v>214</v>
      </c>
      <c r="F9" s="61" t="s">
        <v>221</v>
      </c>
      <c r="G9" s="62"/>
      <c r="H9" s="62"/>
      <c r="I9" s="63" t="s">
        <v>228</v>
      </c>
      <c r="J9" s="60" t="s">
        <v>235</v>
      </c>
      <c r="K9" s="61" t="s">
        <v>228</v>
      </c>
      <c r="L9" s="61" t="s">
        <v>235</v>
      </c>
      <c r="M9" s="62"/>
      <c r="N9" s="64"/>
    </row>
    <row r="10" spans="1:14">
      <c r="B10" s="52" t="s">
        <v>4</v>
      </c>
      <c r="C10" s="59" t="s">
        <v>215</v>
      </c>
      <c r="D10" s="60" t="s">
        <v>222</v>
      </c>
      <c r="E10" s="61" t="s">
        <v>215</v>
      </c>
      <c r="F10" s="61" t="s">
        <v>222</v>
      </c>
      <c r="G10" s="62"/>
      <c r="H10" s="62"/>
      <c r="I10" s="63" t="s">
        <v>229</v>
      </c>
      <c r="J10" s="60" t="s">
        <v>236</v>
      </c>
      <c r="K10" s="61" t="s">
        <v>229</v>
      </c>
      <c r="L10" s="61" t="s">
        <v>236</v>
      </c>
      <c r="M10" s="62"/>
      <c r="N10" s="64"/>
    </row>
    <row r="11" spans="1:14">
      <c r="B11" s="52" t="s">
        <v>5</v>
      </c>
      <c r="C11" s="59" t="s">
        <v>216</v>
      </c>
      <c r="D11" s="60" t="s">
        <v>223</v>
      </c>
      <c r="E11" s="61" t="s">
        <v>216</v>
      </c>
      <c r="F11" s="61" t="s">
        <v>223</v>
      </c>
      <c r="G11" s="62"/>
      <c r="H11" s="62"/>
      <c r="I11" s="63" t="s">
        <v>230</v>
      </c>
      <c r="J11" s="60" t="s">
        <v>237</v>
      </c>
      <c r="K11" s="61" t="s">
        <v>230</v>
      </c>
      <c r="L11" s="61" t="s">
        <v>237</v>
      </c>
      <c r="M11" s="62"/>
      <c r="N11" s="64"/>
    </row>
    <row r="12" spans="1:14">
      <c r="B12" s="52" t="s">
        <v>6</v>
      </c>
      <c r="C12" s="59" t="s">
        <v>217</v>
      </c>
      <c r="D12" s="60" t="s">
        <v>224</v>
      </c>
      <c r="E12" s="61" t="s">
        <v>217</v>
      </c>
      <c r="F12" s="61" t="s">
        <v>224</v>
      </c>
      <c r="G12" s="62"/>
      <c r="H12" s="62"/>
      <c r="I12" s="63" t="s">
        <v>231</v>
      </c>
      <c r="J12" s="60" t="s">
        <v>238</v>
      </c>
      <c r="K12" s="61" t="s">
        <v>231</v>
      </c>
      <c r="L12" s="61" t="s">
        <v>238</v>
      </c>
      <c r="M12" s="62"/>
      <c r="N12" s="64"/>
    </row>
    <row r="13" spans="1:14">
      <c r="B13" s="52" t="s">
        <v>8</v>
      </c>
      <c r="C13" s="59" t="s">
        <v>218</v>
      </c>
      <c r="D13" s="60" t="s">
        <v>225</v>
      </c>
      <c r="E13" s="61" t="s">
        <v>218</v>
      </c>
      <c r="F13" s="61" t="s">
        <v>225</v>
      </c>
      <c r="G13" s="62"/>
      <c r="H13" s="62"/>
      <c r="I13" s="63" t="s">
        <v>232</v>
      </c>
      <c r="J13" s="60" t="s">
        <v>239</v>
      </c>
      <c r="K13" s="61" t="s">
        <v>232</v>
      </c>
      <c r="L13" s="61" t="s">
        <v>239</v>
      </c>
      <c r="M13" s="62"/>
      <c r="N13" s="64"/>
    </row>
    <row r="14" spans="1:14" ht="16" thickBot="1">
      <c r="B14" s="65" t="s">
        <v>9</v>
      </c>
      <c r="C14" s="66" t="s">
        <v>219</v>
      </c>
      <c r="D14" s="67" t="s">
        <v>113</v>
      </c>
      <c r="E14" s="68" t="s">
        <v>219</v>
      </c>
      <c r="F14" s="69" t="s">
        <v>113</v>
      </c>
      <c r="G14" s="70"/>
      <c r="H14" s="70"/>
      <c r="I14" s="67" t="s">
        <v>233</v>
      </c>
      <c r="J14" s="67" t="s">
        <v>113</v>
      </c>
      <c r="K14" s="68" t="s">
        <v>233</v>
      </c>
      <c r="L14" s="69" t="s">
        <v>113</v>
      </c>
      <c r="M14" s="70"/>
      <c r="N14" s="71"/>
    </row>
    <row r="15" spans="1:14">
      <c r="C15" s="72"/>
      <c r="D15" s="72"/>
      <c r="E15" s="72"/>
      <c r="F15" s="72"/>
    </row>
    <row r="16" spans="1:14">
      <c r="B16" s="73" t="s">
        <v>180</v>
      </c>
      <c r="C16" s="72"/>
      <c r="D16" s="72"/>
      <c r="E16" s="72"/>
    </row>
    <row r="17" spans="2:20">
      <c r="C17" s="72"/>
      <c r="E17" s="72"/>
      <c r="F17" s="72"/>
    </row>
    <row r="18" spans="2:20" hidden="1">
      <c r="B18" s="49" t="s">
        <v>0</v>
      </c>
      <c r="C18" s="74">
        <v>1</v>
      </c>
      <c r="D18" s="74">
        <v>2</v>
      </c>
      <c r="E18" s="74">
        <v>3</v>
      </c>
      <c r="F18" s="74">
        <v>4</v>
      </c>
      <c r="G18" s="50">
        <v>5</v>
      </c>
      <c r="H18" s="50">
        <v>6</v>
      </c>
      <c r="I18" s="50">
        <v>7</v>
      </c>
      <c r="J18" s="50">
        <v>8</v>
      </c>
      <c r="K18" s="50">
        <v>9</v>
      </c>
      <c r="L18" s="50">
        <v>10</v>
      </c>
      <c r="M18" s="50">
        <v>11</v>
      </c>
      <c r="N18" s="51">
        <v>12</v>
      </c>
    </row>
    <row r="19" spans="2:20" hidden="1">
      <c r="B19" s="52"/>
      <c r="C19" s="75" t="s">
        <v>97</v>
      </c>
      <c r="D19" s="76" t="s">
        <v>97</v>
      </c>
      <c r="E19" s="76" t="s">
        <v>97</v>
      </c>
      <c r="F19" s="77" t="s">
        <v>97</v>
      </c>
      <c r="G19" s="76" t="s">
        <v>97</v>
      </c>
      <c r="H19" s="77" t="s">
        <v>97</v>
      </c>
      <c r="I19" s="78" t="s">
        <v>115</v>
      </c>
      <c r="J19" s="55" t="s">
        <v>115</v>
      </c>
      <c r="K19" s="55" t="s">
        <v>115</v>
      </c>
      <c r="L19" s="55" t="s">
        <v>115</v>
      </c>
      <c r="M19" s="55" t="s">
        <v>115</v>
      </c>
      <c r="N19" s="79" t="s">
        <v>115</v>
      </c>
      <c r="P19" s="38" t="str">
        <f>CONCATENATE(E20, "-5b")</f>
        <v>A08-8b-5b</v>
      </c>
      <c r="Q19" s="38" t="str">
        <f>CONCATENATE(F20, "-5b")</f>
        <v>NTC-8b-5b</v>
      </c>
      <c r="S19" s="78" t="s">
        <v>115</v>
      </c>
      <c r="T19" s="79" t="s">
        <v>115</v>
      </c>
    </row>
    <row r="20" spans="2:20" hidden="1">
      <c r="B20" s="52" t="s">
        <v>1</v>
      </c>
      <c r="C20" s="59" t="s">
        <v>181</v>
      </c>
      <c r="D20" s="63" t="s">
        <v>182</v>
      </c>
      <c r="E20" s="63" t="s">
        <v>183</v>
      </c>
      <c r="F20" s="80" t="s">
        <v>184</v>
      </c>
      <c r="G20" s="63" t="s">
        <v>185</v>
      </c>
      <c r="H20" s="80" t="s">
        <v>7</v>
      </c>
      <c r="I20" s="81" t="s">
        <v>181</v>
      </c>
      <c r="J20" s="82" t="s">
        <v>182</v>
      </c>
      <c r="K20" s="61" t="s">
        <v>183</v>
      </c>
      <c r="L20" s="82" t="s">
        <v>184</v>
      </c>
      <c r="M20" s="61" t="s">
        <v>185</v>
      </c>
      <c r="N20" s="83" t="s">
        <v>7</v>
      </c>
      <c r="P20" s="38" t="str">
        <f t="shared" ref="P20:Q27" si="0">CONCATENATE(E21, "-5b")</f>
        <v>B08-8b-5b</v>
      </c>
      <c r="Q20" s="38" t="str">
        <f t="shared" si="0"/>
        <v>A08-8b-5b</v>
      </c>
      <c r="S20" s="84" t="s">
        <v>96</v>
      </c>
      <c r="T20" s="83" t="s">
        <v>7</v>
      </c>
    </row>
    <row r="21" spans="2:20" hidden="1">
      <c r="B21" s="52" t="s">
        <v>2</v>
      </c>
      <c r="C21" s="59" t="s">
        <v>186</v>
      </c>
      <c r="D21" s="63" t="s">
        <v>181</v>
      </c>
      <c r="E21" s="63" t="s">
        <v>187</v>
      </c>
      <c r="F21" s="80" t="s">
        <v>183</v>
      </c>
      <c r="G21" s="63" t="s">
        <v>185</v>
      </c>
      <c r="H21" s="80" t="s">
        <v>185</v>
      </c>
      <c r="I21" s="81" t="s">
        <v>186</v>
      </c>
      <c r="J21" s="61" t="s">
        <v>181</v>
      </c>
      <c r="K21" s="61" t="s">
        <v>187</v>
      </c>
      <c r="L21" s="61" t="s">
        <v>183</v>
      </c>
      <c r="M21" s="61" t="s">
        <v>185</v>
      </c>
      <c r="N21" s="85" t="s">
        <v>185</v>
      </c>
      <c r="P21" s="38" t="str">
        <f t="shared" si="0"/>
        <v>C08-8b-5b</v>
      </c>
      <c r="Q21" s="38" t="str">
        <f t="shared" si="0"/>
        <v>B08-8b-5b</v>
      </c>
      <c r="S21" s="84" t="s">
        <v>98</v>
      </c>
      <c r="T21" s="83" t="s">
        <v>105</v>
      </c>
    </row>
    <row r="22" spans="2:20" hidden="1">
      <c r="B22" s="52" t="s">
        <v>3</v>
      </c>
      <c r="C22" s="59" t="s">
        <v>188</v>
      </c>
      <c r="D22" s="63" t="s">
        <v>186</v>
      </c>
      <c r="E22" s="63" t="s">
        <v>189</v>
      </c>
      <c r="F22" s="80" t="s">
        <v>187</v>
      </c>
      <c r="G22" s="63" t="s">
        <v>185</v>
      </c>
      <c r="H22" s="80" t="s">
        <v>185</v>
      </c>
      <c r="I22" s="81" t="s">
        <v>188</v>
      </c>
      <c r="J22" s="61" t="s">
        <v>186</v>
      </c>
      <c r="K22" s="61" t="s">
        <v>189</v>
      </c>
      <c r="L22" s="61" t="s">
        <v>187</v>
      </c>
      <c r="M22" s="61" t="s">
        <v>185</v>
      </c>
      <c r="N22" s="85" t="s">
        <v>185</v>
      </c>
      <c r="P22" s="38" t="str">
        <f t="shared" si="0"/>
        <v>D08-8b-5b</v>
      </c>
      <c r="Q22" s="38" t="str">
        <f t="shared" si="0"/>
        <v>C08-8b-5b</v>
      </c>
      <c r="S22" s="84" t="s">
        <v>99</v>
      </c>
      <c r="T22" s="83" t="s">
        <v>106</v>
      </c>
    </row>
    <row r="23" spans="2:20" hidden="1">
      <c r="B23" s="52" t="s">
        <v>4</v>
      </c>
      <c r="C23" s="59" t="s">
        <v>190</v>
      </c>
      <c r="D23" s="63" t="s">
        <v>188</v>
      </c>
      <c r="E23" s="63" t="s">
        <v>191</v>
      </c>
      <c r="F23" s="80" t="s">
        <v>189</v>
      </c>
      <c r="G23" s="63" t="s">
        <v>185</v>
      </c>
      <c r="H23" s="80" t="s">
        <v>185</v>
      </c>
      <c r="I23" s="81" t="s">
        <v>190</v>
      </c>
      <c r="J23" s="61" t="s">
        <v>188</v>
      </c>
      <c r="K23" s="61" t="s">
        <v>191</v>
      </c>
      <c r="L23" s="61" t="s">
        <v>189</v>
      </c>
      <c r="M23" s="61" t="s">
        <v>185</v>
      </c>
      <c r="N23" s="85" t="s">
        <v>185</v>
      </c>
      <c r="P23" s="38" t="str">
        <f t="shared" si="0"/>
        <v>E08-8b-5b</v>
      </c>
      <c r="Q23" s="38" t="str">
        <f t="shared" si="0"/>
        <v>D08-8b-5b</v>
      </c>
      <c r="S23" s="84" t="s">
        <v>100</v>
      </c>
      <c r="T23" s="83" t="s">
        <v>107</v>
      </c>
    </row>
    <row r="24" spans="2:20" hidden="1">
      <c r="B24" s="52" t="s">
        <v>5</v>
      </c>
      <c r="C24" s="59" t="s">
        <v>192</v>
      </c>
      <c r="D24" s="63" t="s">
        <v>190</v>
      </c>
      <c r="E24" s="63" t="s">
        <v>193</v>
      </c>
      <c r="F24" s="80" t="s">
        <v>191</v>
      </c>
      <c r="G24" s="63" t="s">
        <v>185</v>
      </c>
      <c r="H24" s="80" t="s">
        <v>185</v>
      </c>
      <c r="I24" s="81" t="s">
        <v>192</v>
      </c>
      <c r="J24" s="61" t="s">
        <v>190</v>
      </c>
      <c r="K24" s="61" t="s">
        <v>193</v>
      </c>
      <c r="L24" s="61" t="s">
        <v>191</v>
      </c>
      <c r="M24" s="61" t="s">
        <v>185</v>
      </c>
      <c r="N24" s="85" t="s">
        <v>185</v>
      </c>
      <c r="P24" s="38" t="str">
        <f t="shared" si="0"/>
        <v>F08-8b-5b</v>
      </c>
      <c r="Q24" s="38" t="str">
        <f t="shared" si="0"/>
        <v>E08-8b-5b</v>
      </c>
      <c r="S24" s="84" t="s">
        <v>101</v>
      </c>
      <c r="T24" s="83" t="s">
        <v>108</v>
      </c>
    </row>
    <row r="25" spans="2:20" hidden="1">
      <c r="B25" s="52" t="s">
        <v>6</v>
      </c>
      <c r="C25" s="59" t="s">
        <v>194</v>
      </c>
      <c r="D25" s="63" t="s">
        <v>192</v>
      </c>
      <c r="E25" s="63" t="s">
        <v>195</v>
      </c>
      <c r="F25" s="80" t="s">
        <v>193</v>
      </c>
      <c r="G25" s="63" t="s">
        <v>185</v>
      </c>
      <c r="H25" s="80" t="s">
        <v>185</v>
      </c>
      <c r="I25" s="81" t="s">
        <v>194</v>
      </c>
      <c r="J25" s="61" t="s">
        <v>192</v>
      </c>
      <c r="K25" s="61" t="s">
        <v>195</v>
      </c>
      <c r="L25" s="61" t="s">
        <v>193</v>
      </c>
      <c r="M25" s="61" t="s">
        <v>185</v>
      </c>
      <c r="N25" s="85" t="s">
        <v>185</v>
      </c>
      <c r="P25" s="38" t="str">
        <f t="shared" si="0"/>
        <v>G08-8b-5b</v>
      </c>
      <c r="Q25" s="38" t="str">
        <f t="shared" si="0"/>
        <v>F08-8b-5b</v>
      </c>
      <c r="S25" s="84" t="s">
        <v>102</v>
      </c>
      <c r="T25" s="83" t="s">
        <v>109</v>
      </c>
    </row>
    <row r="26" spans="2:20" hidden="1">
      <c r="B26" s="52" t="s">
        <v>8</v>
      </c>
      <c r="C26" s="59" t="s">
        <v>196</v>
      </c>
      <c r="D26" s="63" t="s">
        <v>194</v>
      </c>
      <c r="E26" s="63" t="s">
        <v>197</v>
      </c>
      <c r="F26" s="80" t="s">
        <v>195</v>
      </c>
      <c r="G26" s="63" t="s">
        <v>185</v>
      </c>
      <c r="H26" s="80" t="s">
        <v>185</v>
      </c>
      <c r="I26" s="81" t="s">
        <v>196</v>
      </c>
      <c r="J26" s="61" t="s">
        <v>194</v>
      </c>
      <c r="K26" s="61" t="s">
        <v>197</v>
      </c>
      <c r="L26" s="61" t="s">
        <v>195</v>
      </c>
      <c r="M26" s="61" t="s">
        <v>185</v>
      </c>
      <c r="N26" s="85" t="s">
        <v>185</v>
      </c>
      <c r="P26" s="38" t="str">
        <f t="shared" si="0"/>
        <v>H08-8b-5b</v>
      </c>
      <c r="Q26" s="38" t="str">
        <f t="shared" si="0"/>
        <v>Positive Control-8b-5b</v>
      </c>
      <c r="S26" s="84" t="s">
        <v>103</v>
      </c>
      <c r="T26" s="83" t="s">
        <v>110</v>
      </c>
    </row>
    <row r="27" spans="2:20" ht="16" hidden="1" thickBot="1">
      <c r="B27" s="65" t="s">
        <v>9</v>
      </c>
      <c r="C27" s="66" t="s">
        <v>198</v>
      </c>
      <c r="D27" s="67" t="s">
        <v>199</v>
      </c>
      <c r="E27" s="67" t="s">
        <v>200</v>
      </c>
      <c r="F27" s="86" t="s">
        <v>201</v>
      </c>
      <c r="G27" s="67" t="s">
        <v>185</v>
      </c>
      <c r="H27" s="86" t="s">
        <v>113</v>
      </c>
      <c r="I27" s="87" t="s">
        <v>198</v>
      </c>
      <c r="J27" s="69" t="s">
        <v>199</v>
      </c>
      <c r="K27" s="68" t="s">
        <v>200</v>
      </c>
      <c r="L27" s="69" t="s">
        <v>201</v>
      </c>
      <c r="M27" s="68" t="s">
        <v>185</v>
      </c>
      <c r="N27" s="88" t="s">
        <v>113</v>
      </c>
      <c r="P27" s="38" t="str">
        <f t="shared" si="0"/>
        <v>-5b</v>
      </c>
      <c r="Q27" s="38" t="str">
        <f t="shared" si="0"/>
        <v>-5b</v>
      </c>
      <c r="S27" s="89" t="s">
        <v>104</v>
      </c>
      <c r="T27" s="88" t="s">
        <v>113</v>
      </c>
    </row>
    <row r="28" spans="2:20" ht="16" thickBot="1"/>
    <row r="29" spans="2:20" ht="16" thickBot="1">
      <c r="B29" s="90"/>
      <c r="C29" s="91" t="s">
        <v>202</v>
      </c>
      <c r="D29" s="92"/>
      <c r="E29" s="93"/>
      <c r="F29" s="94"/>
      <c r="G29" s="94"/>
      <c r="H29" s="184"/>
      <c r="I29" s="184"/>
      <c r="J29" s="94"/>
      <c r="K29" s="94"/>
      <c r="L29" s="94"/>
      <c r="M29" s="94"/>
      <c r="N29" s="94"/>
    </row>
    <row r="30" spans="2:20">
      <c r="B30" s="49"/>
      <c r="C30" s="95" t="s">
        <v>10</v>
      </c>
      <c r="D30" s="96">
        <v>34</v>
      </c>
      <c r="E30" s="97"/>
      <c r="F30" s="98"/>
      <c r="G30" s="98"/>
      <c r="H30" s="182"/>
      <c r="I30" s="182"/>
      <c r="J30" s="98"/>
      <c r="K30" s="98"/>
      <c r="L30" s="98"/>
      <c r="M30" s="98"/>
      <c r="N30" s="98"/>
    </row>
    <row r="31" spans="2:20">
      <c r="B31" s="99" t="s">
        <v>11</v>
      </c>
      <c r="C31" s="100">
        <v>5</v>
      </c>
      <c r="D31" s="96">
        <f>(C31*$D$30) * 1.1</f>
        <v>187.00000000000003</v>
      </c>
      <c r="E31" s="97"/>
      <c r="F31" s="98"/>
      <c r="G31" s="98"/>
      <c r="H31" s="182"/>
      <c r="I31" s="182"/>
      <c r="J31" s="98"/>
      <c r="K31" s="98"/>
      <c r="L31" s="98"/>
      <c r="M31" s="98"/>
      <c r="N31" s="98"/>
    </row>
    <row r="32" spans="2:20">
      <c r="B32" s="99" t="s">
        <v>12</v>
      </c>
      <c r="C32" s="100">
        <v>2</v>
      </c>
      <c r="D32" s="96">
        <f>(C32*$D$30) * 1.1</f>
        <v>74.800000000000011</v>
      </c>
      <c r="E32" s="97"/>
      <c r="F32" s="98"/>
      <c r="G32" s="98"/>
      <c r="H32" s="181"/>
      <c r="I32" s="181"/>
      <c r="J32" s="98"/>
      <c r="K32" s="98"/>
      <c r="L32" s="98"/>
      <c r="M32" s="98"/>
      <c r="N32" s="98"/>
    </row>
    <row r="33" spans="2:14">
      <c r="B33" s="99" t="s">
        <v>13</v>
      </c>
      <c r="C33" s="100">
        <v>1</v>
      </c>
      <c r="D33" s="96">
        <f>(C33*$D$30) * 1.1</f>
        <v>37.400000000000006</v>
      </c>
      <c r="E33" s="97"/>
      <c r="F33" s="98"/>
      <c r="G33" s="98"/>
      <c r="H33" s="182"/>
      <c r="I33" s="182"/>
      <c r="J33" s="98"/>
      <c r="K33" s="98"/>
      <c r="L33" s="94"/>
      <c r="M33" s="94"/>
      <c r="N33" s="94"/>
    </row>
    <row r="34" spans="2:14">
      <c r="B34" s="99" t="s">
        <v>14</v>
      </c>
      <c r="C34" s="100">
        <v>2</v>
      </c>
      <c r="D34" s="96">
        <f>(C34*$D$30) * 1.1</f>
        <v>74.800000000000011</v>
      </c>
      <c r="E34" s="97"/>
      <c r="F34" s="98"/>
      <c r="G34" s="98"/>
      <c r="H34" s="98"/>
      <c r="I34" s="98"/>
      <c r="J34" s="98"/>
      <c r="K34" s="98"/>
      <c r="L34" s="94"/>
      <c r="M34" s="94"/>
      <c r="N34" s="94"/>
    </row>
    <row r="35" spans="2:14">
      <c r="B35" s="99" t="s">
        <v>15</v>
      </c>
      <c r="C35" s="100">
        <v>5</v>
      </c>
      <c r="D35" s="96">
        <f>(C35*$D$30) * 1.1</f>
        <v>187.00000000000003</v>
      </c>
      <c r="E35" s="97"/>
      <c r="F35" s="98"/>
      <c r="G35" s="98"/>
      <c r="H35" s="98"/>
      <c r="I35" s="98"/>
      <c r="J35" s="98"/>
      <c r="K35" s="98"/>
      <c r="L35" s="94"/>
      <c r="M35" s="94"/>
      <c r="N35" s="94"/>
    </row>
    <row r="36" spans="2:14">
      <c r="B36" s="99" t="s">
        <v>17</v>
      </c>
      <c r="C36" s="100">
        <v>5</v>
      </c>
      <c r="D36" s="101"/>
      <c r="E36" s="97"/>
      <c r="F36" s="98"/>
      <c r="G36" s="98"/>
      <c r="H36" s="98"/>
      <c r="I36" s="98"/>
      <c r="J36" s="98"/>
      <c r="K36" s="98"/>
      <c r="L36" s="94"/>
      <c r="M36" s="94"/>
      <c r="N36" s="94"/>
    </row>
    <row r="37" spans="2:14" ht="16" thickBot="1">
      <c r="B37" s="102" t="s">
        <v>16</v>
      </c>
      <c r="C37" s="103">
        <v>20</v>
      </c>
      <c r="D37" s="104">
        <f>SUM(D31:D35)</f>
        <v>561.00000000000011</v>
      </c>
      <c r="E37" s="105">
        <f>(D37/8) * 0.95</f>
        <v>66.618750000000006</v>
      </c>
      <c r="F37" s="98"/>
      <c r="G37" s="98"/>
      <c r="H37" s="98"/>
      <c r="I37" s="98"/>
      <c r="J37" s="98"/>
      <c r="K37" s="98"/>
      <c r="L37" s="94"/>
      <c r="M37" s="94"/>
      <c r="N37" s="94"/>
    </row>
  </sheetData>
  <mergeCells count="7">
    <mergeCell ref="H32:I32"/>
    <mergeCell ref="H33:I33"/>
    <mergeCell ref="C4:F4"/>
    <mergeCell ref="I4:L4"/>
    <mergeCell ref="H29:I29"/>
    <mergeCell ref="H30:I30"/>
    <mergeCell ref="H31:I3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1F1C0-DDDC-9D4C-8B77-EC4FD4CF98DF}">
  <dimension ref="A1"/>
  <sheetViews>
    <sheetView workbookViewId="0">
      <selection activeCell="P3" sqref="P3"/>
    </sheetView>
  </sheetViews>
  <sheetFormatPr defaultColWidth="10.6640625" defaultRowHeight="15.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1DBAC9A8EBB174AB39FEB39960190C6" ma:contentTypeVersion="8" ma:contentTypeDescription="Create a new document." ma:contentTypeScope="" ma:versionID="d44a9c050c48a48cee4108979da20280">
  <xsd:schema xmlns:xsd="http://www.w3.org/2001/XMLSchema" xmlns:xs="http://www.w3.org/2001/XMLSchema" xmlns:p="http://schemas.microsoft.com/office/2006/metadata/properties" xmlns:ns2="06fa3542-ff4e-480a-9c6d-be5310cdb800" targetNamespace="http://schemas.microsoft.com/office/2006/metadata/properties" ma:root="true" ma:fieldsID="495c0a36e685f0ba55e7a246b627121f" ns2:_="">
    <xsd:import namespace="06fa3542-ff4e-480a-9c6d-be5310cdb80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fa3542-ff4e-480a-9c6d-be5310cdb80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F0C22ADC-BDA9-4E2F-9C46-6651461A37C3}"/>
</file>

<file path=customXml/itemProps2.xml><?xml version="1.0" encoding="utf-8"?>
<ds:datastoreItem xmlns:ds="http://schemas.openxmlformats.org/officeDocument/2006/customXml" ds:itemID="{421641B9-91EA-4FBA-B9D8-6536BEFB71FA}"/>
</file>

<file path=customXml/itemProps3.xml><?xml version="1.0" encoding="utf-8"?>
<ds:datastoreItem xmlns:ds="http://schemas.openxmlformats.org/officeDocument/2006/customXml" ds:itemID="{34773A0C-A58C-4FD1-9744-C5979B127339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Results</vt:lpstr>
      <vt:lpstr>Variant ddPCR data</vt:lpstr>
      <vt:lpstr>N1 N2 ddPCR data</vt:lpstr>
      <vt:lpstr>Layout Variant assays</vt:lpstr>
      <vt:lpstr>Layout N1 N2</vt:lpstr>
      <vt:lpstr>Figures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Balogh, Steve</cp:lastModifiedBy>
  <dcterms:created xsi:type="dcterms:W3CDTF">2020-09-04T15:22:02Z</dcterms:created>
  <dcterms:modified xsi:type="dcterms:W3CDTF">2021-08-27T19:33:55Z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0x010100B1DBAC9A8EBB174AB39FEB39960190C6</vt:lpwstr>
  </property>
</Properties>
</file>